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a for Human Heart Valve Paper\Data files supplementary for manuscript\"/>
    </mc:Choice>
  </mc:AlternateContent>
  <bookViews>
    <workbookView xWindow="0" yWindow="0" windowWidth="28800" windowHeight="12435" activeTab="2"/>
  </bookViews>
  <sheets>
    <sheet name="Extract assay BHK`s Raw data" sheetId="1" r:id="rId1"/>
    <sheet name="ANOVA for BHK`s" sheetId="2" r:id="rId2"/>
    <sheet name="Figure for BHK`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39" i="2" s="1"/>
  <c r="H43" i="2" s="1"/>
  <c r="G73" i="1" l="1"/>
  <c r="G72" i="1"/>
  <c r="H71" i="1"/>
  <c r="G71" i="1"/>
  <c r="G70" i="1"/>
  <c r="G69" i="1"/>
  <c r="H68" i="1"/>
  <c r="G68" i="1"/>
  <c r="G67" i="1"/>
  <c r="G66" i="1"/>
  <c r="H65" i="1"/>
  <c r="G65" i="1"/>
  <c r="G64" i="1"/>
  <c r="G63" i="1"/>
  <c r="H62" i="1"/>
  <c r="G62" i="1"/>
  <c r="G61" i="1"/>
  <c r="G60" i="1"/>
  <c r="H59" i="1"/>
  <c r="G59" i="1"/>
  <c r="G58" i="1"/>
  <c r="G57" i="1"/>
  <c r="H56" i="1"/>
  <c r="G56" i="1"/>
  <c r="G55" i="1"/>
  <c r="G54" i="1"/>
  <c r="H53" i="1"/>
  <c r="G53" i="1"/>
  <c r="G52" i="1"/>
  <c r="G51" i="1"/>
  <c r="H50" i="1"/>
  <c r="G50" i="1"/>
  <c r="G49" i="1"/>
  <c r="G48" i="1"/>
  <c r="H47" i="1"/>
  <c r="G47" i="1"/>
  <c r="G46" i="1"/>
  <c r="G45" i="1"/>
  <c r="H44" i="1"/>
  <c r="G44" i="1"/>
  <c r="S39" i="1"/>
  <c r="N39" i="1"/>
  <c r="D39" i="1"/>
  <c r="S38" i="1"/>
  <c r="N38" i="1"/>
  <c r="I38" i="1"/>
  <c r="D38" i="1"/>
  <c r="S37" i="1"/>
  <c r="N37" i="1"/>
  <c r="I37" i="1"/>
  <c r="D37" i="1"/>
  <c r="S36" i="1"/>
  <c r="N36" i="1"/>
  <c r="I36" i="1"/>
  <c r="D36" i="1"/>
  <c r="S35" i="1"/>
  <c r="N35" i="1"/>
  <c r="I35" i="1"/>
  <c r="D35" i="1"/>
  <c r="S34" i="1"/>
  <c r="N34" i="1"/>
  <c r="I34" i="1"/>
  <c r="D34" i="1"/>
  <c r="S33" i="1"/>
  <c r="N33" i="1"/>
  <c r="I33" i="1"/>
  <c r="D33" i="1"/>
  <c r="S32" i="1"/>
  <c r="N32" i="1"/>
  <c r="I32" i="1"/>
  <c r="D32" i="1"/>
</calcChain>
</file>

<file path=xl/sharedStrings.xml><?xml version="1.0" encoding="utf-8"?>
<sst xmlns="http://schemas.openxmlformats.org/spreadsheetml/2006/main" count="331" uniqueCount="103">
  <si>
    <t xml:space="preserve">    </t>
  </si>
  <si>
    <t>REPEAT</t>
  </si>
  <si>
    <t xml:space="preserve">  A </t>
  </si>
  <si>
    <t>SAMPLE</t>
  </si>
  <si>
    <t>DMSO</t>
  </si>
  <si>
    <t>MEDIA+CELL</t>
  </si>
  <si>
    <t xml:space="preserve">  B </t>
  </si>
  <si>
    <t>P20</t>
  </si>
  <si>
    <t>P22</t>
  </si>
  <si>
    <t>P32</t>
  </si>
  <si>
    <t>P21</t>
  </si>
  <si>
    <t xml:space="preserve">  C </t>
  </si>
  <si>
    <t xml:space="preserve">  D </t>
  </si>
  <si>
    <t>P22-EMPTY</t>
  </si>
  <si>
    <t xml:space="preserve">  E </t>
  </si>
  <si>
    <t>A20</t>
  </si>
  <si>
    <t>A33</t>
  </si>
  <si>
    <t>A22</t>
  </si>
  <si>
    <t>A21</t>
  </si>
  <si>
    <t xml:space="preserve">  F </t>
  </si>
  <si>
    <t xml:space="preserve">  G </t>
  </si>
  <si>
    <t xml:space="preserve">  H </t>
  </si>
  <si>
    <t>MEDIA</t>
  </si>
  <si>
    <t xml:space="preserve">96-Well plate layout for ATP assay after 48h incubation of extracts of tissues with BHK cells </t>
  </si>
  <si>
    <t xml:space="preserve">well </t>
  </si>
  <si>
    <t>Row</t>
  </si>
  <si>
    <t xml:space="preserve">Key </t>
  </si>
  <si>
    <t xml:space="preserve">DMSO </t>
  </si>
  <si>
    <t>40% DMSO in Culture Medium [positive control for toxicity]</t>
  </si>
  <si>
    <t xml:space="preserve">Culture Medium + Cells [negative control for toxicity] </t>
  </si>
  <si>
    <t>HA020</t>
  </si>
  <si>
    <t>HA021</t>
  </si>
  <si>
    <t>HA022</t>
  </si>
  <si>
    <t>HA033</t>
  </si>
  <si>
    <t>HP020</t>
  </si>
  <si>
    <t>HP021</t>
  </si>
  <si>
    <t>HP022</t>
  </si>
  <si>
    <t>HP032</t>
  </si>
  <si>
    <t xml:space="preserve">Aortic wall extract </t>
  </si>
  <si>
    <t xml:space="preserve">Pulmonary wall extract </t>
  </si>
  <si>
    <t xml:space="preserve">Media </t>
  </si>
  <si>
    <t xml:space="preserve">Blank; medium only; no cells </t>
  </si>
  <si>
    <t>x3</t>
  </si>
  <si>
    <t xml:space="preserve">Three samples of the tissue were used </t>
  </si>
  <si>
    <t xml:space="preserve">to prepare 3 different extracts </t>
  </si>
  <si>
    <t xml:space="preserve">Each sample was measured 3 times [repeats] </t>
  </si>
  <si>
    <t xml:space="preserve">  Plate Sequence Number: 936     Acquired: 4/26/12  3:39:49 PM   Plate Temperature:19.1C (66.3F)  </t>
  </si>
  <si>
    <t>MEAN</t>
  </si>
  <si>
    <t>A33-EMPTY</t>
  </si>
  <si>
    <t xml:space="preserve">Luminescent Counts per second (CPS) from plate reader  </t>
  </si>
  <si>
    <t>WITHOUT  BACKGROUND</t>
  </si>
  <si>
    <t>MEAN OF 3</t>
  </si>
  <si>
    <t>PC</t>
  </si>
  <si>
    <t>NC</t>
  </si>
  <si>
    <t>BACKGROUND</t>
  </si>
  <si>
    <t xml:space="preserve">Calculation of the mean of the 3 repeat CPS for each sample </t>
  </si>
  <si>
    <t xml:space="preserve">Subtraction of blank [background] and calculation of the mean +/- 95% CL of the three samples for each Valve Extract  </t>
  </si>
  <si>
    <t xml:space="preserve">Analysis of variance 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</si>
  <si>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</si>
  <si>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</si>
  <si>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</si>
  <si>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</si>
  <si>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</si>
  <si>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</si>
  <si>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</si>
  <si>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</si>
  <si>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</si>
  <si>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</si>
  <si>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</si>
  <si>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</si>
  <si>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</si>
  <si>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</si>
  <si>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</si>
  <si>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</si>
  <si>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</si>
  <si>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</si>
  <si>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A 1</t>
  </si>
  <si>
    <t>A 2</t>
  </si>
  <si>
    <t>A 3</t>
  </si>
  <si>
    <t>A 4</t>
  </si>
  <si>
    <t>P 1</t>
  </si>
  <si>
    <t>P 2</t>
  </si>
  <si>
    <t>P 3</t>
  </si>
  <si>
    <t>P 4</t>
  </si>
  <si>
    <t>MS within</t>
  </si>
  <si>
    <t>n=REPEAT</t>
  </si>
  <si>
    <t>MS within/n</t>
  </si>
  <si>
    <t>SE</t>
  </si>
  <si>
    <t>k</t>
  </si>
  <si>
    <t>a=GROUP</t>
  </si>
  <si>
    <t>v</t>
  </si>
  <si>
    <t>DF Within Groups</t>
  </si>
  <si>
    <t>Q</t>
  </si>
  <si>
    <t>MSD</t>
  </si>
  <si>
    <t>5.008X696651.951304767</t>
  </si>
  <si>
    <r>
      <t>MSD = Q a</t>
    </r>
    <r>
      <rPr>
        <vertAlign val="subscript"/>
        <sz val="11"/>
        <color theme="1"/>
        <rFont val="Calibri"/>
        <family val="2"/>
        <scheme val="minor"/>
      </rPr>
      <t>k,v</t>
    </r>
    <r>
      <rPr>
        <sz val="11"/>
        <color theme="1"/>
        <rFont val="Calibri"/>
        <family val="2"/>
        <scheme val="minor"/>
      </rPr>
      <t xml:space="preserve"> X SE </t>
    </r>
  </si>
  <si>
    <t>SE = Square Root MS wthin/n</t>
  </si>
  <si>
    <t xml:space="preserve">Negative control -MSD </t>
  </si>
  <si>
    <t>P&lt;0.05</t>
  </si>
  <si>
    <t>NS</t>
  </si>
  <si>
    <t xml:space="preserve">NS </t>
  </si>
  <si>
    <t xml:space="preserve">95% CL </t>
  </si>
  <si>
    <r>
      <t xml:space="preserve">Mean CPS </t>
    </r>
    <r>
      <rPr>
        <vertAlign val="superscript"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</si>
</sst>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0" xfId="0" applyFont="1"/>
    <xf numFmtId="0" fontId="4" fillId="3" borderId="0" xfId="0" applyFont="1" applyFill="1"/>
    <xf numFmtId="0" fontId="0" fillId="3" borderId="5" xfId="0" applyFill="1" applyBorder="1"/>
    <xf numFmtId="0" fontId="0" fillId="0" borderId="5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6" fillId="0" borderId="5" xfId="0" applyFont="1" applyBorder="1" applyAlignment="1">
      <alignment horizontal="center"/>
    </xf>
    <xf numFmtId="0" fontId="0" fillId="4" borderId="5" xfId="0" applyFill="1" applyBorder="1"/>
    <xf numFmtId="0" fontId="1" fillId="4" borderId="5" xfId="0" applyFont="1" applyFill="1" applyBorder="1"/>
    <xf numFmtId="0" fontId="0" fillId="0" borderId="0" xfId="0" applyFill="1" applyBorder="1" applyAlignment="1"/>
    <xf numFmtId="0" fontId="0" fillId="0" borderId="6" xfId="0" applyFill="1" applyBorder="1" applyAlignment="1"/>
    <xf numFmtId="0" fontId="7" fillId="0" borderId="7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3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="1">
                <a:latin typeface="Arial" panose="020B0604020202020204" pitchFamily="34" charset="0"/>
                <a:cs typeface="Arial" panose="020B0604020202020204" pitchFamily="34" charset="0"/>
              </a:rPr>
              <a:t>(a) </a:t>
            </a:r>
          </a:p>
        </c:rich>
      </c:tx>
      <c:layout>
        <c:manualLayout>
          <c:xMode val="edge"/>
          <c:yMode val="edge"/>
          <c:x val="1.222900262467195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6200000</c:v>
                </c:pt>
              </c:numLit>
            </c:plus>
            <c:minus>
              <c:numLit>
                <c:formatCode>General</c:formatCode>
                <c:ptCount val="1"/>
                <c:pt idx="0">
                  <c:v>6200000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BHK`s'!$C$5:$L$5</c:f>
              <c:numCache>
                <c:formatCode>General</c:formatCode>
                <c:ptCount val="10"/>
                <c:pt idx="0">
                  <c:v>11216026</c:v>
                </c:pt>
              </c:numCache>
            </c:numRef>
          </c:val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70000</c:v>
                </c:pt>
              </c:numLit>
            </c:plus>
            <c:minus>
              <c:numLit>
                <c:formatCode>General</c:formatCode>
                <c:ptCount val="1"/>
                <c:pt idx="0">
                  <c:v>70000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BHK`s'!$C$6:$L$6</c:f>
              <c:numCache>
                <c:formatCode>General</c:formatCode>
                <c:ptCount val="10"/>
                <c:pt idx="1">
                  <c:v>159558</c:v>
                </c:pt>
              </c:numCache>
            </c:numRef>
          </c:val>
        </c:ser>
        <c:ser>
          <c:idx val="2"/>
          <c:order val="2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1490000</c:v>
                </c:pt>
              </c:numLit>
            </c:plus>
            <c:minus>
              <c:numLit>
                <c:formatCode>General</c:formatCode>
                <c:ptCount val="1"/>
                <c:pt idx="0">
                  <c:v>1490000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BHK`s'!$C$7:$L$7</c:f>
              <c:numCache>
                <c:formatCode>General</c:formatCode>
                <c:ptCount val="10"/>
                <c:pt idx="2">
                  <c:v>10724677</c:v>
                </c:pt>
              </c:numCache>
            </c:numRef>
          </c:val>
        </c:ser>
        <c:ser>
          <c:idx val="3"/>
          <c:order val="3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2100000</c:v>
                </c:pt>
              </c:numLit>
            </c:plus>
            <c:minus>
              <c:numLit>
                <c:formatCode>General</c:formatCode>
                <c:ptCount val="1"/>
                <c:pt idx="0">
                  <c:v>2100000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BHK`s'!$C$8:$L$8</c:f>
              <c:numCache>
                <c:formatCode>General</c:formatCode>
                <c:ptCount val="10"/>
                <c:pt idx="3">
                  <c:v>10678719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3960000</c:v>
                </c:pt>
              </c:numLit>
            </c:plus>
            <c:minus>
              <c:numLit>
                <c:formatCode>General</c:formatCode>
                <c:ptCount val="1"/>
                <c:pt idx="0">
                  <c:v>3960000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BHK`s'!$C$9:$L$9</c:f>
              <c:numCache>
                <c:formatCode>General</c:formatCode>
                <c:ptCount val="10"/>
                <c:pt idx="4">
                  <c:v>10206808</c:v>
                </c:pt>
              </c:numCache>
            </c:numRef>
          </c:val>
        </c:ser>
        <c:ser>
          <c:idx val="5"/>
          <c:order val="5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200000</c:v>
                </c:pt>
              </c:numLit>
            </c:plus>
            <c:minus>
              <c:numLit>
                <c:formatCode>General</c:formatCode>
                <c:ptCount val="1"/>
                <c:pt idx="0">
                  <c:v>200000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BHK`s'!$C$10:$L$10</c:f>
              <c:numCache>
                <c:formatCode>General</c:formatCode>
                <c:ptCount val="10"/>
                <c:pt idx="5">
                  <c:v>9641758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2130000</c:v>
                </c:pt>
              </c:numLit>
            </c:plus>
            <c:minus>
              <c:numLit>
                <c:formatCode>General</c:formatCode>
                <c:ptCount val="1"/>
                <c:pt idx="0">
                  <c:v>2130000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BHK`s'!$C$11:$L$11</c:f>
              <c:numCache>
                <c:formatCode>General</c:formatCode>
                <c:ptCount val="10"/>
                <c:pt idx="6">
                  <c:v>10513977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1370000</c:v>
                </c:pt>
              </c:numLit>
            </c:plus>
            <c:minus>
              <c:numLit>
                <c:formatCode>General</c:formatCode>
                <c:ptCount val="1"/>
                <c:pt idx="0">
                  <c:v>1370000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BHK`s'!$C$12:$L$12</c:f>
              <c:numCache>
                <c:formatCode>General</c:formatCode>
                <c:ptCount val="10"/>
                <c:pt idx="7">
                  <c:v>10885059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4590000</c:v>
                </c:pt>
              </c:numLit>
            </c:plus>
            <c:minus>
              <c:numLit>
                <c:formatCode>General</c:formatCode>
                <c:ptCount val="1"/>
                <c:pt idx="0">
                  <c:v>4590000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BHK`s'!$C$13:$L$13</c:f>
              <c:numCache>
                <c:formatCode>General</c:formatCode>
                <c:ptCount val="10"/>
                <c:pt idx="8">
                  <c:v>10296974</c:v>
                </c:pt>
              </c:numCache>
            </c:numRef>
          </c:val>
        </c:ser>
        <c:ser>
          <c:idx val="9"/>
          <c:order val="9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1040000</c:v>
                </c:pt>
              </c:numLit>
            </c:plus>
            <c:minus>
              <c:numLit>
                <c:formatCode>General</c:formatCode>
                <c:ptCount val="1"/>
                <c:pt idx="0">
                  <c:v>1040000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BHK`s'!$C$4:$L$4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BHK`s'!$C$14:$L$14</c:f>
              <c:numCache>
                <c:formatCode>General</c:formatCode>
                <c:ptCount val="10"/>
                <c:pt idx="9">
                  <c:v>9951735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294739024"/>
        <c:axId val="294738632"/>
      </c:barChart>
      <c:catAx>
        <c:axId val="29473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>
                    <a:latin typeface="Arial" panose="020B0604020202020204" pitchFamily="34" charset="0"/>
                    <a:cs typeface="Arial" panose="020B0604020202020204" pitchFamily="34" charset="0"/>
                  </a:rPr>
                  <a:t>Valve Tissue Extract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4738632"/>
        <c:crosses val="autoZero"/>
        <c:auto val="1"/>
        <c:lblAlgn val="ctr"/>
        <c:lblOffset val="100"/>
        <c:noMultiLvlLbl val="0"/>
      </c:catAx>
      <c:valAx>
        <c:axId val="294738632"/>
        <c:scaling>
          <c:logBase val="10"/>
          <c:orientation val="minMax"/>
          <c:min val="1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>
                    <a:latin typeface="Arial" panose="020B0604020202020204" pitchFamily="34" charset="0"/>
                    <a:cs typeface="Arial" panose="020B0604020202020204" pitchFamily="34" charset="0"/>
                  </a:rPr>
                  <a:t>ATP Lite CPS </a:t>
                </a:r>
                <a:endParaRPr lang="en-GB" sz="1400" baseline="30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47390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523875</xdr:colOff>
      <xdr:row>4</xdr:row>
      <xdr:rowOff>61912</xdr:rowOff>
    </xdr:from>
    <xdr:to>
      <xdr:col>21</xdr:col>
      <xdr:colOff>219075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75"/>
  <sheetViews>
    <sheetView topLeftCell="A37" workbookViewId="0">
      <selection activeCell="W47" sqref="W47"/>
    </sheetView>
  </sheetViews>
  <sheetFormatPr defaultRowHeight="15" x14ac:dyDescent="0.25"/>
  <sheetData>
    <row r="3" spans="3:24" ht="15.75" x14ac:dyDescent="0.25">
      <c r="D3" s="2" t="s">
        <v>23</v>
      </c>
      <c r="R3" s="16" t="s">
        <v>26</v>
      </c>
    </row>
    <row r="5" spans="3:24" x14ac:dyDescent="0.25">
      <c r="C5" s="3"/>
      <c r="D5" s="4" t="s">
        <v>24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>
        <v>12</v>
      </c>
      <c r="R5" t="s">
        <v>27</v>
      </c>
      <c r="S5" t="s">
        <v>28</v>
      </c>
    </row>
    <row r="6" spans="3:24" x14ac:dyDescent="0.25">
      <c r="C6" s="5" t="s">
        <v>25</v>
      </c>
      <c r="D6" s="6" t="s">
        <v>1</v>
      </c>
      <c r="E6" s="6">
        <v>1</v>
      </c>
      <c r="F6" s="6">
        <v>2</v>
      </c>
      <c r="G6" s="6">
        <v>3</v>
      </c>
      <c r="H6" s="6">
        <v>1</v>
      </c>
      <c r="I6" s="6">
        <v>2</v>
      </c>
      <c r="J6" s="6">
        <v>3</v>
      </c>
      <c r="K6" s="6">
        <v>1</v>
      </c>
      <c r="L6" s="6">
        <v>2</v>
      </c>
      <c r="M6" s="6">
        <v>3</v>
      </c>
      <c r="N6" s="6">
        <v>1</v>
      </c>
      <c r="O6" s="6">
        <v>2</v>
      </c>
      <c r="P6" s="6">
        <v>3</v>
      </c>
      <c r="R6" s="10" t="s">
        <v>5</v>
      </c>
      <c r="S6" t="s">
        <v>29</v>
      </c>
    </row>
    <row r="7" spans="3:24" ht="15.75" x14ac:dyDescent="0.25">
      <c r="C7" s="5" t="s">
        <v>2</v>
      </c>
      <c r="D7" s="6" t="s">
        <v>3</v>
      </c>
      <c r="E7" s="7" t="s">
        <v>4</v>
      </c>
      <c r="F7" s="7" t="s">
        <v>4</v>
      </c>
      <c r="G7" s="7" t="s">
        <v>4</v>
      </c>
      <c r="H7" s="7" t="s">
        <v>4</v>
      </c>
      <c r="I7" s="7" t="s">
        <v>4</v>
      </c>
      <c r="J7" s="7" t="s">
        <v>4</v>
      </c>
      <c r="K7" s="7" t="s">
        <v>5</v>
      </c>
      <c r="L7" s="7" t="s">
        <v>5</v>
      </c>
      <c r="M7" s="7" t="s">
        <v>5</v>
      </c>
      <c r="N7" s="7" t="s">
        <v>5</v>
      </c>
      <c r="O7" s="7" t="s">
        <v>5</v>
      </c>
      <c r="P7" s="7" t="s">
        <v>5</v>
      </c>
      <c r="R7" s="11" t="s">
        <v>15</v>
      </c>
      <c r="S7" s="14" t="s">
        <v>30</v>
      </c>
      <c r="T7" t="s">
        <v>38</v>
      </c>
      <c r="W7" t="s">
        <v>42</v>
      </c>
      <c r="X7" t="s">
        <v>43</v>
      </c>
    </row>
    <row r="8" spans="3:24" ht="15.75" x14ac:dyDescent="0.25">
      <c r="C8" s="5" t="s">
        <v>6</v>
      </c>
      <c r="D8" s="6">
        <v>1</v>
      </c>
      <c r="E8" s="8" t="s">
        <v>7</v>
      </c>
      <c r="F8" s="8" t="s">
        <v>7</v>
      </c>
      <c r="G8" s="8" t="s">
        <v>7</v>
      </c>
      <c r="H8" s="8" t="s">
        <v>8</v>
      </c>
      <c r="I8" s="8" t="s">
        <v>8</v>
      </c>
      <c r="J8" s="8" t="s">
        <v>8</v>
      </c>
      <c r="K8" s="8" t="s">
        <v>9</v>
      </c>
      <c r="L8" s="8" t="s">
        <v>9</v>
      </c>
      <c r="M8" s="8" t="s">
        <v>9</v>
      </c>
      <c r="N8" s="8" t="s">
        <v>10</v>
      </c>
      <c r="O8" s="8" t="s">
        <v>10</v>
      </c>
      <c r="P8" s="8" t="s">
        <v>10</v>
      </c>
      <c r="R8" s="11" t="s">
        <v>18</v>
      </c>
      <c r="S8" s="14" t="s">
        <v>31</v>
      </c>
      <c r="T8" t="s">
        <v>38</v>
      </c>
      <c r="W8" t="s">
        <v>42</v>
      </c>
      <c r="X8" t="s">
        <v>44</v>
      </c>
    </row>
    <row r="9" spans="3:24" ht="15.75" x14ac:dyDescent="0.25">
      <c r="C9" s="5" t="s">
        <v>11</v>
      </c>
      <c r="D9" s="6">
        <v>2</v>
      </c>
      <c r="E9" s="8" t="s">
        <v>7</v>
      </c>
      <c r="F9" s="8" t="s">
        <v>7</v>
      </c>
      <c r="G9" s="8" t="s">
        <v>7</v>
      </c>
      <c r="H9" s="8" t="s">
        <v>8</v>
      </c>
      <c r="I9" s="8" t="s">
        <v>8</v>
      </c>
      <c r="J9" s="8" t="s">
        <v>8</v>
      </c>
      <c r="K9" s="8" t="s">
        <v>9</v>
      </c>
      <c r="L9" s="8" t="s">
        <v>9</v>
      </c>
      <c r="M9" s="8" t="s">
        <v>9</v>
      </c>
      <c r="N9" s="8" t="s">
        <v>10</v>
      </c>
      <c r="O9" s="8" t="s">
        <v>10</v>
      </c>
      <c r="P9" s="8" t="s">
        <v>10</v>
      </c>
      <c r="R9" s="11" t="s">
        <v>17</v>
      </c>
      <c r="S9" s="14" t="s">
        <v>32</v>
      </c>
      <c r="T9" t="s">
        <v>38</v>
      </c>
      <c r="W9" t="s">
        <v>42</v>
      </c>
    </row>
    <row r="10" spans="3:24" ht="15.75" x14ac:dyDescent="0.25">
      <c r="C10" s="5" t="s">
        <v>12</v>
      </c>
      <c r="D10" s="6">
        <v>3</v>
      </c>
      <c r="E10" s="8" t="s">
        <v>7</v>
      </c>
      <c r="F10" s="8" t="s">
        <v>7</v>
      </c>
      <c r="G10" s="8" t="s">
        <v>7</v>
      </c>
      <c r="H10" s="7" t="s">
        <v>13</v>
      </c>
      <c r="I10" s="8" t="s">
        <v>8</v>
      </c>
      <c r="J10" s="8" t="s">
        <v>8</v>
      </c>
      <c r="K10" s="8" t="s">
        <v>9</v>
      </c>
      <c r="L10" s="8" t="s">
        <v>9</v>
      </c>
      <c r="M10" s="8" t="s">
        <v>9</v>
      </c>
      <c r="N10" s="8" t="s">
        <v>10</v>
      </c>
      <c r="O10" s="8" t="s">
        <v>10</v>
      </c>
      <c r="P10" s="8" t="s">
        <v>10</v>
      </c>
      <c r="R10" s="11" t="s">
        <v>16</v>
      </c>
      <c r="S10" s="14" t="s">
        <v>33</v>
      </c>
      <c r="T10" t="s">
        <v>38</v>
      </c>
      <c r="W10" t="s">
        <v>42</v>
      </c>
      <c r="X10" t="s">
        <v>45</v>
      </c>
    </row>
    <row r="11" spans="3:24" ht="15.75" x14ac:dyDescent="0.25">
      <c r="C11" s="5" t="s">
        <v>14</v>
      </c>
      <c r="D11" s="6">
        <v>1</v>
      </c>
      <c r="E11" s="8" t="s">
        <v>15</v>
      </c>
      <c r="F11" s="8" t="s">
        <v>15</v>
      </c>
      <c r="G11" s="8" t="s">
        <v>15</v>
      </c>
      <c r="H11" s="9" t="s">
        <v>16</v>
      </c>
      <c r="I11" s="8" t="s">
        <v>16</v>
      </c>
      <c r="J11" s="8" t="s">
        <v>16</v>
      </c>
      <c r="K11" s="8" t="s">
        <v>17</v>
      </c>
      <c r="L11" s="8" t="s">
        <v>17</v>
      </c>
      <c r="M11" s="8" t="s">
        <v>17</v>
      </c>
      <c r="N11" s="8" t="s">
        <v>18</v>
      </c>
      <c r="O11" s="8" t="s">
        <v>18</v>
      </c>
      <c r="P11" s="8" t="s">
        <v>18</v>
      </c>
      <c r="Q11" s="12"/>
      <c r="R11" s="14" t="s">
        <v>7</v>
      </c>
      <c r="S11" s="14" t="s">
        <v>34</v>
      </c>
      <c r="T11" t="s">
        <v>39</v>
      </c>
      <c r="W11" t="s">
        <v>42</v>
      </c>
    </row>
    <row r="12" spans="3:24" ht="15.75" x14ac:dyDescent="0.25">
      <c r="C12" s="5" t="s">
        <v>19</v>
      </c>
      <c r="D12" s="6">
        <v>2</v>
      </c>
      <c r="E12" s="8" t="s">
        <v>15</v>
      </c>
      <c r="F12" s="8" t="s">
        <v>15</v>
      </c>
      <c r="G12" s="8" t="s">
        <v>15</v>
      </c>
      <c r="H12" s="8" t="s">
        <v>16</v>
      </c>
      <c r="I12" s="8" t="s">
        <v>16</v>
      </c>
      <c r="J12" s="8" t="s">
        <v>16</v>
      </c>
      <c r="K12" s="8" t="s">
        <v>17</v>
      </c>
      <c r="L12" s="8" t="s">
        <v>17</v>
      </c>
      <c r="M12" s="8" t="s">
        <v>17</v>
      </c>
      <c r="N12" s="8" t="s">
        <v>18</v>
      </c>
      <c r="O12" s="8" t="s">
        <v>18</v>
      </c>
      <c r="P12" s="8" t="s">
        <v>18</v>
      </c>
      <c r="Q12" s="12"/>
      <c r="R12" s="14" t="s">
        <v>10</v>
      </c>
      <c r="S12" s="14" t="s">
        <v>35</v>
      </c>
      <c r="T12" t="s">
        <v>39</v>
      </c>
      <c r="W12" t="s">
        <v>42</v>
      </c>
    </row>
    <row r="13" spans="3:24" ht="15.75" x14ac:dyDescent="0.25">
      <c r="C13" s="5" t="s">
        <v>20</v>
      </c>
      <c r="D13" s="6">
        <v>3</v>
      </c>
      <c r="E13" s="8" t="s">
        <v>15</v>
      </c>
      <c r="F13" s="8" t="s">
        <v>15</v>
      </c>
      <c r="G13" s="8" t="s">
        <v>15</v>
      </c>
      <c r="H13" s="8" t="s">
        <v>16</v>
      </c>
      <c r="I13" s="8" t="s">
        <v>16</v>
      </c>
      <c r="J13" s="8" t="s">
        <v>16</v>
      </c>
      <c r="K13" s="8" t="s">
        <v>17</v>
      </c>
      <c r="L13" s="8" t="s">
        <v>17</v>
      </c>
      <c r="M13" s="8" t="s">
        <v>17</v>
      </c>
      <c r="N13" s="8" t="s">
        <v>18</v>
      </c>
      <c r="O13" s="8" t="s">
        <v>18</v>
      </c>
      <c r="P13" s="8" t="s">
        <v>18</v>
      </c>
      <c r="Q13" s="12"/>
      <c r="R13" s="14" t="s">
        <v>8</v>
      </c>
      <c r="S13" s="14" t="s">
        <v>36</v>
      </c>
      <c r="T13" t="s">
        <v>39</v>
      </c>
      <c r="W13" t="s">
        <v>42</v>
      </c>
    </row>
    <row r="14" spans="3:24" ht="15.75" x14ac:dyDescent="0.25">
      <c r="C14" s="5" t="s">
        <v>21</v>
      </c>
      <c r="D14" s="8"/>
      <c r="E14" s="7" t="s">
        <v>4</v>
      </c>
      <c r="F14" s="7" t="s">
        <v>4</v>
      </c>
      <c r="G14" s="7" t="s">
        <v>4</v>
      </c>
      <c r="H14" s="7" t="s">
        <v>4</v>
      </c>
      <c r="I14" s="7" t="s">
        <v>5</v>
      </c>
      <c r="J14" s="7" t="s">
        <v>5</v>
      </c>
      <c r="K14" s="7" t="s">
        <v>5</v>
      </c>
      <c r="L14" s="7" t="s">
        <v>5</v>
      </c>
      <c r="M14" s="7" t="s">
        <v>22</v>
      </c>
      <c r="N14" s="7" t="s">
        <v>22</v>
      </c>
      <c r="O14" s="7" t="s">
        <v>22</v>
      </c>
      <c r="P14" s="7" t="s">
        <v>22</v>
      </c>
      <c r="Q14" s="12"/>
      <c r="R14" s="15" t="s">
        <v>9</v>
      </c>
      <c r="S14" s="14" t="s">
        <v>37</v>
      </c>
      <c r="T14" t="s">
        <v>39</v>
      </c>
      <c r="W14" t="s">
        <v>42</v>
      </c>
    </row>
    <row r="15" spans="3:24" ht="15.75" x14ac:dyDescent="0.25">
      <c r="R15" s="14" t="s">
        <v>40</v>
      </c>
      <c r="T15" s="14" t="s">
        <v>41</v>
      </c>
    </row>
    <row r="16" spans="3:24" ht="15.75" x14ac:dyDescent="0.25">
      <c r="D16" s="2" t="s">
        <v>49</v>
      </c>
      <c r="E16" s="2"/>
      <c r="F16" s="2"/>
      <c r="G16" s="2"/>
      <c r="H16" s="2"/>
      <c r="R16" s="14"/>
      <c r="T16" s="14"/>
    </row>
    <row r="18" spans="2:22" x14ac:dyDescent="0.25">
      <c r="D18" s="18" t="s">
        <v>0</v>
      </c>
      <c r="E18" s="18">
        <v>1</v>
      </c>
      <c r="F18" s="18">
        <v>2</v>
      </c>
      <c r="G18" s="18">
        <v>3</v>
      </c>
      <c r="H18" s="18">
        <v>4</v>
      </c>
      <c r="I18" s="18">
        <v>5</v>
      </c>
      <c r="J18" s="18">
        <v>6</v>
      </c>
      <c r="K18" s="18">
        <v>7</v>
      </c>
      <c r="L18" s="18">
        <v>8</v>
      </c>
      <c r="M18" s="18">
        <v>9</v>
      </c>
      <c r="N18" s="18">
        <v>10</v>
      </c>
      <c r="O18" s="18">
        <v>11</v>
      </c>
      <c r="P18" s="18">
        <v>12</v>
      </c>
    </row>
    <row r="19" spans="2:22" x14ac:dyDescent="0.25">
      <c r="D19" s="18" t="s">
        <v>2</v>
      </c>
      <c r="E19" s="19">
        <v>212740</v>
      </c>
      <c r="F19" s="19">
        <v>322384</v>
      </c>
      <c r="G19" s="19">
        <v>300073</v>
      </c>
      <c r="H19" s="19">
        <v>290942</v>
      </c>
      <c r="I19" s="19">
        <v>340438</v>
      </c>
      <c r="J19" s="19">
        <v>299010</v>
      </c>
      <c r="K19" s="19">
        <v>13239179</v>
      </c>
      <c r="L19" s="19">
        <v>12010581</v>
      </c>
      <c r="M19" s="19">
        <v>15034253</v>
      </c>
      <c r="N19" s="19">
        <v>12195863</v>
      </c>
      <c r="O19" s="19">
        <v>11789473</v>
      </c>
      <c r="P19" s="19">
        <v>12091799</v>
      </c>
    </row>
    <row r="20" spans="2:22" x14ac:dyDescent="0.25">
      <c r="D20" s="18" t="s">
        <v>6</v>
      </c>
      <c r="E20" s="19">
        <v>9271105</v>
      </c>
      <c r="F20" s="19">
        <v>10996057</v>
      </c>
      <c r="G20" s="19">
        <v>12794298</v>
      </c>
      <c r="H20" s="19">
        <v>11827052</v>
      </c>
      <c r="I20" s="19">
        <v>12577947</v>
      </c>
      <c r="J20" s="19">
        <v>13040785</v>
      </c>
      <c r="K20" s="19">
        <v>11246669</v>
      </c>
      <c r="L20" s="19">
        <v>9569659</v>
      </c>
      <c r="M20" s="19">
        <v>9948805</v>
      </c>
      <c r="N20" s="19">
        <v>10981240</v>
      </c>
      <c r="O20" s="19">
        <v>12130218</v>
      </c>
      <c r="P20" s="19">
        <v>11509874</v>
      </c>
    </row>
    <row r="21" spans="2:22" x14ac:dyDescent="0.25">
      <c r="D21" s="18" t="s">
        <v>11</v>
      </c>
      <c r="E21" s="19">
        <v>13717866</v>
      </c>
      <c r="F21" s="19">
        <v>8882247</v>
      </c>
      <c r="G21" s="19">
        <v>11085665</v>
      </c>
      <c r="H21" s="19">
        <v>8492438</v>
      </c>
      <c r="I21" s="19">
        <v>9605251</v>
      </c>
      <c r="J21" s="19">
        <v>11414599</v>
      </c>
      <c r="K21" s="19">
        <v>11167548</v>
      </c>
      <c r="L21" s="19">
        <v>9288191</v>
      </c>
      <c r="M21" s="19">
        <v>8316327</v>
      </c>
      <c r="N21" s="19">
        <v>10349865</v>
      </c>
      <c r="O21" s="19">
        <v>9361031</v>
      </c>
      <c r="P21" s="19">
        <v>11615730</v>
      </c>
      <c r="S21" s="13"/>
    </row>
    <row r="22" spans="2:22" x14ac:dyDescent="0.25">
      <c r="D22" s="18" t="s">
        <v>12</v>
      </c>
      <c r="E22" s="19">
        <v>10293144</v>
      </c>
      <c r="F22" s="19">
        <v>8915667</v>
      </c>
      <c r="G22" s="19">
        <v>9737396</v>
      </c>
      <c r="H22" s="19">
        <v>303584</v>
      </c>
      <c r="I22" s="19">
        <v>7800619</v>
      </c>
      <c r="J22" s="19">
        <v>10054159</v>
      </c>
      <c r="K22" s="19">
        <v>9377587</v>
      </c>
      <c r="L22" s="19">
        <v>10746394</v>
      </c>
      <c r="M22" s="19">
        <v>10971909</v>
      </c>
      <c r="N22" s="19">
        <v>10887277</v>
      </c>
      <c r="O22" s="19">
        <v>10778046</v>
      </c>
      <c r="P22" s="19">
        <v>11420045</v>
      </c>
    </row>
    <row r="23" spans="2:22" x14ac:dyDescent="0.25">
      <c r="D23" s="18" t="s">
        <v>14</v>
      </c>
      <c r="E23" s="19">
        <v>10821393</v>
      </c>
      <c r="F23" s="19">
        <v>10455118</v>
      </c>
      <c r="G23" s="19">
        <v>12170919</v>
      </c>
      <c r="H23" s="19">
        <v>11218639</v>
      </c>
      <c r="I23" s="19">
        <v>8717098</v>
      </c>
      <c r="J23" s="19">
        <v>9236929</v>
      </c>
      <c r="K23" s="19">
        <v>10008962</v>
      </c>
      <c r="L23" s="19">
        <v>10171072</v>
      </c>
      <c r="M23" s="19">
        <v>9413702</v>
      </c>
      <c r="N23" s="19">
        <v>9088644</v>
      </c>
      <c r="O23" s="19">
        <v>11806681</v>
      </c>
      <c r="P23" s="19">
        <v>11980793</v>
      </c>
    </row>
    <row r="24" spans="2:22" x14ac:dyDescent="0.25">
      <c r="D24" s="18" t="s">
        <v>19</v>
      </c>
      <c r="E24" s="19">
        <v>11368129</v>
      </c>
      <c r="F24" s="19">
        <v>9826299</v>
      </c>
      <c r="G24" s="19">
        <v>9261129</v>
      </c>
      <c r="H24" s="19">
        <v>8944257</v>
      </c>
      <c r="I24" s="19">
        <v>10014142</v>
      </c>
      <c r="J24" s="19">
        <v>10146784</v>
      </c>
      <c r="K24" s="19">
        <v>12337187</v>
      </c>
      <c r="L24" s="19">
        <v>11038729</v>
      </c>
      <c r="M24" s="19">
        <v>12925359</v>
      </c>
      <c r="N24" s="19">
        <v>9509168</v>
      </c>
      <c r="O24" s="19">
        <v>10848367</v>
      </c>
      <c r="P24" s="19">
        <v>9288058</v>
      </c>
    </row>
    <row r="25" spans="2:22" x14ac:dyDescent="0.25">
      <c r="D25" s="18" t="s">
        <v>20</v>
      </c>
      <c r="E25" s="19">
        <v>13054331</v>
      </c>
      <c r="F25" s="19">
        <v>9677469</v>
      </c>
      <c r="G25" s="19">
        <v>10954774</v>
      </c>
      <c r="H25" s="19">
        <v>10439467</v>
      </c>
      <c r="I25" s="19">
        <v>10929623</v>
      </c>
      <c r="J25" s="19">
        <v>8196351</v>
      </c>
      <c r="K25" s="19">
        <v>7646536</v>
      </c>
      <c r="L25" s="19">
        <v>9584316</v>
      </c>
      <c r="M25" s="19">
        <v>9802879</v>
      </c>
      <c r="N25" s="19">
        <v>11113413</v>
      </c>
      <c r="O25" s="19">
        <v>10529443</v>
      </c>
      <c r="P25" s="19">
        <v>13011375</v>
      </c>
    </row>
    <row r="26" spans="2:22" x14ac:dyDescent="0.25">
      <c r="D26" s="18" t="s">
        <v>21</v>
      </c>
      <c r="E26" s="19">
        <v>165640</v>
      </c>
      <c r="F26" s="19">
        <v>265651</v>
      </c>
      <c r="G26" s="19">
        <v>243338</v>
      </c>
      <c r="H26" s="19">
        <v>309239</v>
      </c>
      <c r="I26" s="19">
        <v>12899433</v>
      </c>
      <c r="J26" s="19">
        <v>5914501</v>
      </c>
      <c r="K26" s="19">
        <v>8196249</v>
      </c>
      <c r="L26" s="19">
        <v>7190557</v>
      </c>
      <c r="M26" s="19">
        <v>141937</v>
      </c>
      <c r="N26" s="19">
        <v>117978</v>
      </c>
      <c r="O26" s="19">
        <v>122352</v>
      </c>
      <c r="P26" s="19">
        <v>92164</v>
      </c>
    </row>
    <row r="27" spans="2:22" x14ac:dyDescent="0.25">
      <c r="C27" t="s">
        <v>46</v>
      </c>
    </row>
    <row r="29" spans="2:22" ht="15.75" x14ac:dyDescent="0.25">
      <c r="D29" s="17" t="s">
        <v>55</v>
      </c>
      <c r="E29" s="2"/>
      <c r="F29" s="2"/>
      <c r="G29" s="2"/>
      <c r="H29" s="2"/>
    </row>
    <row r="31" spans="2:22" x14ac:dyDescent="0.25">
      <c r="B31" s="18" t="s">
        <v>0</v>
      </c>
      <c r="C31" s="20"/>
      <c r="D31" s="21" t="s">
        <v>47</v>
      </c>
      <c r="E31" s="18">
        <v>1</v>
      </c>
      <c r="F31" s="18">
        <v>2</v>
      </c>
      <c r="G31" s="18">
        <v>3</v>
      </c>
      <c r="H31" s="20"/>
      <c r="I31" s="21" t="s">
        <v>47</v>
      </c>
      <c r="J31" s="18">
        <v>4</v>
      </c>
      <c r="K31" s="18">
        <v>5</v>
      </c>
      <c r="L31" s="18">
        <v>6</v>
      </c>
      <c r="M31" s="20"/>
      <c r="N31" s="21" t="s">
        <v>47</v>
      </c>
      <c r="O31" s="18">
        <v>7</v>
      </c>
      <c r="P31" s="18">
        <v>8</v>
      </c>
      <c r="Q31" s="18">
        <v>9</v>
      </c>
      <c r="R31" s="20"/>
      <c r="S31" s="21" t="s">
        <v>47</v>
      </c>
      <c r="T31" s="18">
        <v>10</v>
      </c>
      <c r="U31" s="18">
        <v>11</v>
      </c>
      <c r="V31" s="18">
        <v>12</v>
      </c>
    </row>
    <row r="32" spans="2:22" x14ac:dyDescent="0.25">
      <c r="B32" s="18" t="s">
        <v>2</v>
      </c>
      <c r="C32" s="22" t="s">
        <v>4</v>
      </c>
      <c r="D32" s="20">
        <f>AVERAGE(E32:G32)</f>
        <v>278399</v>
      </c>
      <c r="E32" s="25">
        <v>212740</v>
      </c>
      <c r="F32" s="25">
        <v>322384</v>
      </c>
      <c r="G32" s="25">
        <v>300073</v>
      </c>
      <c r="H32" s="22" t="s">
        <v>4</v>
      </c>
      <c r="I32" s="20">
        <f>AVERAGE(J32:L32)</f>
        <v>310130</v>
      </c>
      <c r="J32" s="25">
        <v>290942</v>
      </c>
      <c r="K32" s="25">
        <v>340438</v>
      </c>
      <c r="L32" s="25">
        <v>299010</v>
      </c>
      <c r="M32" s="22" t="s">
        <v>5</v>
      </c>
      <c r="N32" s="20">
        <f>AVERAGE(O32:Q32)</f>
        <v>13428004.333333334</v>
      </c>
      <c r="O32" s="25">
        <v>13239179</v>
      </c>
      <c r="P32" s="25">
        <v>12010581</v>
      </c>
      <c r="Q32" s="25">
        <v>15034253</v>
      </c>
      <c r="R32" s="22" t="s">
        <v>5</v>
      </c>
      <c r="S32" s="20">
        <f>AVERAGE(T32:V32)</f>
        <v>12025711.666666666</v>
      </c>
      <c r="T32" s="25">
        <v>12195863</v>
      </c>
      <c r="U32" s="25">
        <v>11789473</v>
      </c>
      <c r="V32" s="25">
        <v>12091799</v>
      </c>
    </row>
    <row r="33" spans="2:22" x14ac:dyDescent="0.25">
      <c r="B33" s="18" t="s">
        <v>6</v>
      </c>
      <c r="C33" s="21" t="s">
        <v>7</v>
      </c>
      <c r="D33" s="20">
        <f>AVERAGE(E33:G33)</f>
        <v>11020486.666666666</v>
      </c>
      <c r="E33" s="25">
        <v>9271105</v>
      </c>
      <c r="F33" s="25">
        <v>10996057</v>
      </c>
      <c r="G33" s="25">
        <v>12794298</v>
      </c>
      <c r="H33" s="21" t="s">
        <v>8</v>
      </c>
      <c r="I33" s="20">
        <f>AVERAGE(J33:L33)</f>
        <v>12481928</v>
      </c>
      <c r="J33" s="25">
        <v>11827052</v>
      </c>
      <c r="K33" s="25">
        <v>12577947</v>
      </c>
      <c r="L33" s="25">
        <v>13040785</v>
      </c>
      <c r="M33" s="21" t="s">
        <v>9</v>
      </c>
      <c r="N33" s="20">
        <f>AVERAGE(O33:Q33)</f>
        <v>10255044.333333334</v>
      </c>
      <c r="O33" s="25">
        <v>11246669</v>
      </c>
      <c r="P33" s="25">
        <v>9569659</v>
      </c>
      <c r="Q33" s="25">
        <v>9948805</v>
      </c>
      <c r="R33" s="21" t="s">
        <v>10</v>
      </c>
      <c r="S33" s="20">
        <f>AVERAGE(T33:V33)</f>
        <v>11540444</v>
      </c>
      <c r="T33" s="25">
        <v>10981240</v>
      </c>
      <c r="U33" s="25">
        <v>12130218</v>
      </c>
      <c r="V33" s="25">
        <v>11509874</v>
      </c>
    </row>
    <row r="34" spans="2:22" x14ac:dyDescent="0.25">
      <c r="B34" s="18" t="s">
        <v>11</v>
      </c>
      <c r="C34" s="21" t="s">
        <v>7</v>
      </c>
      <c r="D34" s="20">
        <f t="shared" ref="D34:D38" si="0">AVERAGE(E34:G34)</f>
        <v>11228592.666666666</v>
      </c>
      <c r="E34" s="25">
        <v>13717866</v>
      </c>
      <c r="F34" s="25">
        <v>8882247</v>
      </c>
      <c r="G34" s="25">
        <v>11085665</v>
      </c>
      <c r="H34" s="21" t="s">
        <v>8</v>
      </c>
      <c r="I34" s="20">
        <f t="shared" ref="I34:I38" si="1">AVERAGE(J34:L34)</f>
        <v>9837429.333333334</v>
      </c>
      <c r="J34" s="25">
        <v>8492438</v>
      </c>
      <c r="K34" s="25">
        <v>9605251</v>
      </c>
      <c r="L34" s="25">
        <v>11414599</v>
      </c>
      <c r="M34" s="21" t="s">
        <v>9</v>
      </c>
      <c r="N34" s="20">
        <f t="shared" ref="N34:N38" si="2">AVERAGE(O34:Q34)</f>
        <v>9590688.666666666</v>
      </c>
      <c r="O34" s="25">
        <v>11167548</v>
      </c>
      <c r="P34" s="25">
        <v>9288191</v>
      </c>
      <c r="Q34" s="25">
        <v>8316327</v>
      </c>
      <c r="R34" s="21" t="s">
        <v>10</v>
      </c>
      <c r="S34" s="20">
        <f t="shared" ref="S34:S38" si="3">AVERAGE(T34:V34)</f>
        <v>10442208.666666666</v>
      </c>
      <c r="T34" s="25">
        <v>10349865</v>
      </c>
      <c r="U34" s="25">
        <v>9361031</v>
      </c>
      <c r="V34" s="25">
        <v>11615730</v>
      </c>
    </row>
    <row r="35" spans="2:22" x14ac:dyDescent="0.25">
      <c r="B35" s="18" t="s">
        <v>12</v>
      </c>
      <c r="C35" s="21" t="s">
        <v>7</v>
      </c>
      <c r="D35" s="20">
        <f t="shared" si="0"/>
        <v>9648735.666666666</v>
      </c>
      <c r="E35" s="25">
        <v>10293144</v>
      </c>
      <c r="F35" s="25">
        <v>8915667</v>
      </c>
      <c r="G35" s="25">
        <v>9737396</v>
      </c>
      <c r="H35" s="21" t="s">
        <v>8</v>
      </c>
      <c r="I35" s="20">
        <f>AVERAGE(K35:L35)</f>
        <v>8927389</v>
      </c>
      <c r="J35" s="25">
        <v>303584</v>
      </c>
      <c r="K35" s="25">
        <v>7800619</v>
      </c>
      <c r="L35" s="25">
        <v>10054159</v>
      </c>
      <c r="M35" s="21" t="s">
        <v>9</v>
      </c>
      <c r="N35" s="20">
        <f>AVERAGE(O35:Q35)</f>
        <v>10365296.666666666</v>
      </c>
      <c r="O35" s="25">
        <v>9377587</v>
      </c>
      <c r="P35" s="25">
        <v>10746394</v>
      </c>
      <c r="Q35" s="25">
        <v>10971909</v>
      </c>
      <c r="R35" s="21" t="s">
        <v>10</v>
      </c>
      <c r="S35" s="20">
        <f>AVERAGE(T35:V35)</f>
        <v>11028456</v>
      </c>
      <c r="T35" s="25">
        <v>10887277</v>
      </c>
      <c r="U35" s="25">
        <v>10778046</v>
      </c>
      <c r="V35" s="25">
        <v>11420045</v>
      </c>
    </row>
    <row r="36" spans="2:22" x14ac:dyDescent="0.25">
      <c r="B36" s="18" t="s">
        <v>14</v>
      </c>
      <c r="C36" s="21" t="s">
        <v>15</v>
      </c>
      <c r="D36" s="20">
        <f t="shared" si="0"/>
        <v>11149143.333333334</v>
      </c>
      <c r="E36" s="25">
        <v>10821393</v>
      </c>
      <c r="F36" s="25">
        <v>10455118</v>
      </c>
      <c r="G36" s="25">
        <v>12170919</v>
      </c>
      <c r="H36" s="22" t="s">
        <v>48</v>
      </c>
      <c r="I36" s="20">
        <f t="shared" si="1"/>
        <v>9724222</v>
      </c>
      <c r="J36" s="25">
        <v>11218639</v>
      </c>
      <c r="K36" s="25">
        <v>8717098</v>
      </c>
      <c r="L36" s="25">
        <v>9236929</v>
      </c>
      <c r="M36" s="21" t="s">
        <v>17</v>
      </c>
      <c r="N36" s="20">
        <f t="shared" si="2"/>
        <v>9864578.666666666</v>
      </c>
      <c r="O36" s="25">
        <v>10008962</v>
      </c>
      <c r="P36" s="25">
        <v>10171072</v>
      </c>
      <c r="Q36" s="25">
        <v>9413702</v>
      </c>
      <c r="R36" s="21" t="s">
        <v>18</v>
      </c>
      <c r="S36" s="20">
        <f>AVERAGE(T36:V36)</f>
        <v>10958706</v>
      </c>
      <c r="T36" s="25">
        <v>9088644</v>
      </c>
      <c r="U36" s="25">
        <v>11806681</v>
      </c>
      <c r="V36" s="25">
        <v>11980793</v>
      </c>
    </row>
    <row r="37" spans="2:22" x14ac:dyDescent="0.25">
      <c r="B37" s="18" t="s">
        <v>19</v>
      </c>
      <c r="C37" s="21" t="s">
        <v>15</v>
      </c>
      <c r="D37" s="20">
        <f t="shared" si="0"/>
        <v>10151852.333333334</v>
      </c>
      <c r="E37" s="25">
        <v>11368129</v>
      </c>
      <c r="F37" s="25">
        <v>9826299</v>
      </c>
      <c r="G37" s="25">
        <v>9261129</v>
      </c>
      <c r="H37" s="21" t="s">
        <v>16</v>
      </c>
      <c r="I37" s="20">
        <f t="shared" si="1"/>
        <v>9701727.666666666</v>
      </c>
      <c r="J37" s="25">
        <v>8944257</v>
      </c>
      <c r="K37" s="25">
        <v>10014142</v>
      </c>
      <c r="L37" s="25">
        <v>10146784</v>
      </c>
      <c r="M37" s="21" t="s">
        <v>17</v>
      </c>
      <c r="N37" s="20">
        <f t="shared" si="2"/>
        <v>12100425</v>
      </c>
      <c r="O37" s="25">
        <v>12337187</v>
      </c>
      <c r="P37" s="25">
        <v>11038729</v>
      </c>
      <c r="Q37" s="25">
        <v>12925359</v>
      </c>
      <c r="R37" s="21" t="s">
        <v>18</v>
      </c>
      <c r="S37" s="20">
        <f t="shared" si="3"/>
        <v>9881864.333333334</v>
      </c>
      <c r="T37" s="25">
        <v>9509168</v>
      </c>
      <c r="U37" s="25">
        <v>10848367</v>
      </c>
      <c r="V37" s="25">
        <v>9288058</v>
      </c>
    </row>
    <row r="38" spans="2:22" x14ac:dyDescent="0.25">
      <c r="B38" s="18" t="s">
        <v>20</v>
      </c>
      <c r="C38" s="21" t="s">
        <v>15</v>
      </c>
      <c r="D38" s="20">
        <f t="shared" si="0"/>
        <v>11228858</v>
      </c>
      <c r="E38" s="25">
        <v>13054331</v>
      </c>
      <c r="F38" s="25">
        <v>9677469</v>
      </c>
      <c r="G38" s="25">
        <v>10954774</v>
      </c>
      <c r="H38" s="21" t="s">
        <v>16</v>
      </c>
      <c r="I38" s="20">
        <f t="shared" si="1"/>
        <v>9855147</v>
      </c>
      <c r="J38" s="25">
        <v>10439467</v>
      </c>
      <c r="K38" s="25">
        <v>10929623</v>
      </c>
      <c r="L38" s="25">
        <v>8196351</v>
      </c>
      <c r="M38" s="21" t="s">
        <v>17</v>
      </c>
      <c r="N38" s="20">
        <f t="shared" si="2"/>
        <v>9011243.666666666</v>
      </c>
      <c r="O38" s="25">
        <v>7646536</v>
      </c>
      <c r="P38" s="25">
        <v>9584316</v>
      </c>
      <c r="Q38" s="25">
        <v>9802879</v>
      </c>
      <c r="R38" s="21" t="s">
        <v>18</v>
      </c>
      <c r="S38" s="20">
        <f t="shared" si="3"/>
        <v>11551410.333333334</v>
      </c>
      <c r="T38" s="25">
        <v>11113413</v>
      </c>
      <c r="U38" s="25">
        <v>10529443</v>
      </c>
      <c r="V38" s="25">
        <v>13011375</v>
      </c>
    </row>
    <row r="39" spans="2:22" x14ac:dyDescent="0.25">
      <c r="B39" s="18" t="s">
        <v>21</v>
      </c>
      <c r="C39" s="22" t="s">
        <v>4</v>
      </c>
      <c r="D39" s="23">
        <f>AVERAGE(E39:G39,J39)</f>
        <v>245967</v>
      </c>
      <c r="E39" s="26">
        <v>165640</v>
      </c>
      <c r="F39" s="26">
        <v>265651</v>
      </c>
      <c r="G39" s="26">
        <v>243338</v>
      </c>
      <c r="H39" s="24"/>
      <c r="I39" s="23"/>
      <c r="J39" s="26">
        <v>309239</v>
      </c>
      <c r="K39" s="25">
        <v>12899433</v>
      </c>
      <c r="L39" s="25">
        <v>5914501</v>
      </c>
      <c r="M39" s="22" t="s">
        <v>5</v>
      </c>
      <c r="N39" s="20">
        <f>AVERAGE(O39:P39,K39:L39)</f>
        <v>8550185</v>
      </c>
      <c r="O39" s="25">
        <v>8196249</v>
      </c>
      <c r="P39" s="25">
        <v>7190557</v>
      </c>
      <c r="Q39" s="26">
        <v>141937</v>
      </c>
      <c r="R39" s="24" t="s">
        <v>22</v>
      </c>
      <c r="S39" s="23">
        <f>AVERAGE(T39:V39,Q39)</f>
        <v>118607.75</v>
      </c>
      <c r="T39" s="26">
        <v>117978</v>
      </c>
      <c r="U39" s="26">
        <v>122352</v>
      </c>
      <c r="V39" s="26">
        <v>92164</v>
      </c>
    </row>
    <row r="41" spans="2:22" ht="15.75" x14ac:dyDescent="0.25">
      <c r="C41" s="2" t="s">
        <v>56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3" spans="2:22" x14ac:dyDescent="0.25">
      <c r="E43" t="s">
        <v>47</v>
      </c>
      <c r="F43" s="10" t="s">
        <v>50</v>
      </c>
      <c r="H43" t="s">
        <v>51</v>
      </c>
      <c r="I43" s="1"/>
      <c r="J43" t="s">
        <v>87</v>
      </c>
      <c r="K43" t="s">
        <v>101</v>
      </c>
    </row>
    <row r="44" spans="2:22" x14ac:dyDescent="0.25">
      <c r="C44" t="s">
        <v>4</v>
      </c>
      <c r="D44" t="s">
        <v>52</v>
      </c>
      <c r="E44">
        <v>245967</v>
      </c>
      <c r="F44">
        <v>127359.25</v>
      </c>
      <c r="G44">
        <f>E44-E75</f>
        <v>127359.25</v>
      </c>
      <c r="H44">
        <f>AVERAGE(F44:F46)</f>
        <v>159557.58333333334</v>
      </c>
      <c r="J44">
        <v>18522</v>
      </c>
      <c r="K44">
        <v>79696</v>
      </c>
    </row>
    <row r="45" spans="2:22" x14ac:dyDescent="0.25">
      <c r="D45" t="s">
        <v>52</v>
      </c>
      <c r="E45">
        <v>310130</v>
      </c>
      <c r="F45">
        <v>191522.25</v>
      </c>
      <c r="G45">
        <f>E45-E75</f>
        <v>191522.25</v>
      </c>
    </row>
    <row r="46" spans="2:22" x14ac:dyDescent="0.25">
      <c r="D46" t="s">
        <v>52</v>
      </c>
      <c r="E46">
        <v>278399</v>
      </c>
      <c r="F46">
        <v>159791.25</v>
      </c>
      <c r="G46">
        <f>E46-E75</f>
        <v>159791.25</v>
      </c>
    </row>
    <row r="47" spans="2:22" x14ac:dyDescent="0.25">
      <c r="C47" s="10" t="s">
        <v>5</v>
      </c>
      <c r="D47" t="s">
        <v>53</v>
      </c>
      <c r="E47">
        <v>8550185</v>
      </c>
      <c r="F47">
        <v>8431577.25</v>
      </c>
      <c r="G47">
        <f>E47-E75</f>
        <v>8431577.25</v>
      </c>
      <c r="H47">
        <f>AVERAGE(F47:F49)</f>
        <v>11216025.916666666</v>
      </c>
      <c r="J47">
        <v>1449882</v>
      </c>
      <c r="K47">
        <v>6238338</v>
      </c>
    </row>
    <row r="48" spans="2:22" x14ac:dyDescent="0.25">
      <c r="D48" t="s">
        <v>53</v>
      </c>
      <c r="E48">
        <v>12025711.666666666</v>
      </c>
      <c r="F48">
        <v>11907103.916666666</v>
      </c>
      <c r="G48">
        <f>E48-E75</f>
        <v>11907103.916666666</v>
      </c>
    </row>
    <row r="49" spans="3:11" x14ac:dyDescent="0.25">
      <c r="C49" s="10"/>
      <c r="D49" t="s">
        <v>53</v>
      </c>
      <c r="E49">
        <v>13428004.333333334</v>
      </c>
      <c r="F49">
        <v>13309396.583333334</v>
      </c>
      <c r="G49">
        <f>E49-E75</f>
        <v>13309396.583333334</v>
      </c>
    </row>
    <row r="50" spans="3:11" x14ac:dyDescent="0.25">
      <c r="D50" t="s">
        <v>7</v>
      </c>
      <c r="E50">
        <v>11020486.666666666</v>
      </c>
      <c r="F50">
        <v>10901878.916666666</v>
      </c>
      <c r="G50">
        <f>E50-E75</f>
        <v>10901878.916666666</v>
      </c>
      <c r="H50">
        <f>AVERAGE(F50:F52)</f>
        <v>10513997.25</v>
      </c>
      <c r="J50" s="33">
        <v>495589</v>
      </c>
      <c r="K50">
        <v>2132349</v>
      </c>
    </row>
    <row r="51" spans="3:11" x14ac:dyDescent="0.25">
      <c r="D51" t="s">
        <v>7</v>
      </c>
      <c r="E51">
        <v>11228592.666666666</v>
      </c>
      <c r="F51">
        <v>11109984.916666666</v>
      </c>
      <c r="G51">
        <f>E51-E75</f>
        <v>11109984.916666666</v>
      </c>
    </row>
    <row r="52" spans="3:11" x14ac:dyDescent="0.25">
      <c r="D52" t="s">
        <v>7</v>
      </c>
      <c r="E52">
        <v>9648735.666666666</v>
      </c>
      <c r="F52">
        <v>9530127.916666666</v>
      </c>
      <c r="G52">
        <f>E52-E75</f>
        <v>9530127.916666666</v>
      </c>
    </row>
    <row r="53" spans="3:11" x14ac:dyDescent="0.25">
      <c r="D53" t="s">
        <v>15</v>
      </c>
      <c r="E53">
        <v>11149143.333333334</v>
      </c>
      <c r="F53">
        <v>11030535.583333334</v>
      </c>
      <c r="G53">
        <f>E53-E75</f>
        <v>11030535.583333334</v>
      </c>
      <c r="H53">
        <f>AVERAGE(F53:F55)</f>
        <v>10724676.805555556</v>
      </c>
      <c r="J53">
        <v>346481</v>
      </c>
      <c r="K53">
        <v>1490788</v>
      </c>
    </row>
    <row r="54" spans="3:11" x14ac:dyDescent="0.25">
      <c r="D54" t="s">
        <v>15</v>
      </c>
      <c r="E54">
        <v>10151852.333333334</v>
      </c>
      <c r="F54">
        <v>10033244.583333334</v>
      </c>
      <c r="G54">
        <f>E54-E75</f>
        <v>10033244.583333334</v>
      </c>
    </row>
    <row r="55" spans="3:11" x14ac:dyDescent="0.25">
      <c r="D55" t="s">
        <v>15</v>
      </c>
      <c r="E55">
        <v>11228858</v>
      </c>
      <c r="F55">
        <v>11110250.25</v>
      </c>
      <c r="G55">
        <f>E55-E75</f>
        <v>11110250.25</v>
      </c>
    </row>
    <row r="56" spans="3:11" x14ac:dyDescent="0.25">
      <c r="D56" t="s">
        <v>8</v>
      </c>
      <c r="E56">
        <v>12481928</v>
      </c>
      <c r="F56">
        <v>12363320.25</v>
      </c>
      <c r="G56">
        <f>E56-E75</f>
        <v>12363320.25</v>
      </c>
      <c r="H56">
        <f>AVERAGE(F56:F58)</f>
        <v>10296974.361111112</v>
      </c>
      <c r="J56">
        <v>1066049</v>
      </c>
      <c r="K56">
        <v>4586839</v>
      </c>
    </row>
    <row r="57" spans="3:11" x14ac:dyDescent="0.25">
      <c r="D57" t="s">
        <v>8</v>
      </c>
      <c r="E57">
        <v>9837429.333333334</v>
      </c>
      <c r="F57">
        <v>9718821.583333334</v>
      </c>
      <c r="G57">
        <f>E57-E75</f>
        <v>9718821.583333334</v>
      </c>
    </row>
    <row r="58" spans="3:11" x14ac:dyDescent="0.25">
      <c r="D58" t="s">
        <v>8</v>
      </c>
      <c r="E58">
        <v>8927389</v>
      </c>
      <c r="F58">
        <v>8808781.25</v>
      </c>
      <c r="G58">
        <f>E58-E75</f>
        <v>8808781.25</v>
      </c>
    </row>
    <row r="59" spans="3:11" x14ac:dyDescent="0.25">
      <c r="D59" t="s">
        <v>16</v>
      </c>
      <c r="E59">
        <v>9724222</v>
      </c>
      <c r="F59">
        <v>9605614.25</v>
      </c>
      <c r="G59">
        <f>E59-E75</f>
        <v>9605614.25</v>
      </c>
      <c r="H59">
        <f>AVERAGE(F59:F61)</f>
        <v>9641757.8055555541</v>
      </c>
      <c r="J59">
        <v>47833</v>
      </c>
      <c r="K59">
        <v>205811</v>
      </c>
    </row>
    <row r="60" spans="3:11" x14ac:dyDescent="0.25">
      <c r="D60" t="s">
        <v>16</v>
      </c>
      <c r="E60">
        <v>9701727.666666666</v>
      </c>
      <c r="F60">
        <v>9583119.916666666</v>
      </c>
      <c r="G60">
        <f>E60-E75</f>
        <v>9583119.916666666</v>
      </c>
    </row>
    <row r="61" spans="3:11" x14ac:dyDescent="0.25">
      <c r="D61" t="s">
        <v>16</v>
      </c>
      <c r="E61">
        <v>9855147</v>
      </c>
      <c r="F61">
        <v>9736539.25</v>
      </c>
      <c r="G61">
        <f>E61-E75</f>
        <v>9736539.25</v>
      </c>
    </row>
    <row r="62" spans="3:11" x14ac:dyDescent="0.25">
      <c r="D62" t="s">
        <v>9</v>
      </c>
      <c r="E62">
        <v>10255044.333333334</v>
      </c>
      <c r="F62">
        <v>10136436.583333334</v>
      </c>
      <c r="G62">
        <f>E62-E75</f>
        <v>10136436.583333334</v>
      </c>
      <c r="H62">
        <f>AVERAGE(F62:F64)</f>
        <v>9951735.472222222</v>
      </c>
      <c r="J62">
        <v>241929</v>
      </c>
      <c r="K62">
        <v>1040940</v>
      </c>
    </row>
    <row r="63" spans="3:11" x14ac:dyDescent="0.25">
      <c r="D63" t="s">
        <v>9</v>
      </c>
      <c r="E63">
        <v>9590688.666666666</v>
      </c>
      <c r="F63">
        <v>9472080.916666666</v>
      </c>
      <c r="G63">
        <f>E63-E75</f>
        <v>9472080.916666666</v>
      </c>
    </row>
    <row r="64" spans="3:11" x14ac:dyDescent="0.25">
      <c r="D64" t="s">
        <v>9</v>
      </c>
      <c r="E64">
        <v>10365296.666666666</v>
      </c>
      <c r="F64">
        <v>10246688.916666666</v>
      </c>
      <c r="G64">
        <f>E64-E75</f>
        <v>10246688.916666666</v>
      </c>
    </row>
    <row r="65" spans="3:11" x14ac:dyDescent="0.25">
      <c r="D65" t="s">
        <v>17</v>
      </c>
      <c r="E65">
        <v>9864578.666666666</v>
      </c>
      <c r="F65">
        <v>9745970.916666666</v>
      </c>
      <c r="G65">
        <f>E65-E75</f>
        <v>9745970.916666666</v>
      </c>
      <c r="H65">
        <f>AVERAGE(F65:F67)</f>
        <v>10206808.027777776</v>
      </c>
      <c r="J65">
        <v>921057</v>
      </c>
      <c r="K65">
        <v>3962989</v>
      </c>
    </row>
    <row r="66" spans="3:11" x14ac:dyDescent="0.25">
      <c r="D66" t="s">
        <v>17</v>
      </c>
      <c r="E66">
        <v>12100425</v>
      </c>
      <c r="F66">
        <v>11981817.25</v>
      </c>
      <c r="G66">
        <f>E66-E75</f>
        <v>11981817.25</v>
      </c>
    </row>
    <row r="67" spans="3:11" x14ac:dyDescent="0.25">
      <c r="D67" t="s">
        <v>17</v>
      </c>
      <c r="E67">
        <v>9011243.666666666</v>
      </c>
      <c r="F67">
        <v>8892635.916666666</v>
      </c>
      <c r="G67">
        <f>E67-E75</f>
        <v>8892635.916666666</v>
      </c>
    </row>
    <row r="68" spans="3:11" x14ac:dyDescent="0.25">
      <c r="D68" t="s">
        <v>10</v>
      </c>
      <c r="E68">
        <v>11540444</v>
      </c>
      <c r="F68">
        <v>11421836.25</v>
      </c>
      <c r="G68">
        <f>E68-E75</f>
        <v>11421836.25</v>
      </c>
      <c r="H68">
        <f>AVERAGE(F68:F70)</f>
        <v>10885095.138888888</v>
      </c>
      <c r="J68">
        <v>317275</v>
      </c>
      <c r="K68">
        <v>1365123</v>
      </c>
    </row>
    <row r="69" spans="3:11" x14ac:dyDescent="0.25">
      <c r="D69" t="s">
        <v>10</v>
      </c>
      <c r="E69">
        <v>10442208.666666666</v>
      </c>
      <c r="F69">
        <v>10323600.916666666</v>
      </c>
      <c r="G69">
        <f>E69-E75</f>
        <v>10323600.916666666</v>
      </c>
    </row>
    <row r="70" spans="3:11" x14ac:dyDescent="0.25">
      <c r="D70" t="s">
        <v>10</v>
      </c>
      <c r="E70">
        <v>11028456</v>
      </c>
      <c r="F70">
        <v>10909848.25</v>
      </c>
      <c r="G70">
        <f>E70-E75</f>
        <v>10909848.25</v>
      </c>
    </row>
    <row r="71" spans="3:11" x14ac:dyDescent="0.25">
      <c r="D71" t="s">
        <v>18</v>
      </c>
      <c r="E71">
        <v>10958706</v>
      </c>
      <c r="F71">
        <v>10840098.25</v>
      </c>
      <c r="G71">
        <f>E71-E75</f>
        <v>10840098.25</v>
      </c>
      <c r="H71">
        <f>AVERAGE(F71:F73)</f>
        <v>10678719.13888889</v>
      </c>
      <c r="J71">
        <v>488664</v>
      </c>
      <c r="K71">
        <v>2102553</v>
      </c>
    </row>
    <row r="72" spans="3:11" x14ac:dyDescent="0.25">
      <c r="D72" t="s">
        <v>18</v>
      </c>
      <c r="E72">
        <v>9881864.333333334</v>
      </c>
      <c r="F72">
        <v>9763256.583333334</v>
      </c>
      <c r="G72">
        <f>E72-E75</f>
        <v>9763256.583333334</v>
      </c>
    </row>
    <row r="73" spans="3:11" x14ac:dyDescent="0.25">
      <c r="D73" t="s">
        <v>18</v>
      </c>
      <c r="E73">
        <v>11551410.333333334</v>
      </c>
      <c r="F73">
        <v>11432802.583333334</v>
      </c>
      <c r="G73">
        <f>E73-E75</f>
        <v>11432802.583333334</v>
      </c>
    </row>
    <row r="75" spans="3:11" x14ac:dyDescent="0.25">
      <c r="C75" s="10" t="s">
        <v>54</v>
      </c>
      <c r="D75" t="s">
        <v>22</v>
      </c>
      <c r="E75">
        <v>118607.75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3"/>
  <sheetViews>
    <sheetView topLeftCell="A7" workbookViewId="0">
      <selection activeCell="L43" sqref="L43"/>
    </sheetView>
  </sheetViews>
  <sheetFormatPr defaultRowHeight="15" x14ac:dyDescent="0.25"/>
  <cols>
    <col min="4" max="4" width="12" bestFit="1" customWidth="1"/>
  </cols>
  <sheetData>
    <row r="3" spans="2:11" x14ac:dyDescent="0.25">
      <c r="C3" t="s">
        <v>57</v>
      </c>
    </row>
    <row r="6" spans="2:11" x14ac:dyDescent="0.25">
      <c r="B6" s="16" t="s">
        <v>53</v>
      </c>
      <c r="C6" s="16" t="s">
        <v>52</v>
      </c>
      <c r="D6" s="16" t="s">
        <v>30</v>
      </c>
      <c r="E6" s="16" t="s">
        <v>31</v>
      </c>
      <c r="F6" s="16" t="s">
        <v>32</v>
      </c>
      <c r="G6" s="16" t="s">
        <v>33</v>
      </c>
      <c r="H6" s="16" t="s">
        <v>34</v>
      </c>
      <c r="I6" s="16" t="s">
        <v>35</v>
      </c>
      <c r="J6" s="16" t="s">
        <v>36</v>
      </c>
      <c r="K6" s="16" t="s">
        <v>37</v>
      </c>
    </row>
    <row r="7" spans="2:11" x14ac:dyDescent="0.25">
      <c r="B7">
        <v>8431577.25</v>
      </c>
      <c r="C7">
        <v>127359.25</v>
      </c>
      <c r="D7">
        <v>11030535.583333334</v>
      </c>
      <c r="E7">
        <v>10840098.25</v>
      </c>
      <c r="F7">
        <v>9745970.916666666</v>
      </c>
      <c r="G7">
        <v>9605614.25</v>
      </c>
      <c r="H7">
        <v>10901878.916666666</v>
      </c>
      <c r="I7">
        <v>11421836.25</v>
      </c>
      <c r="J7">
        <v>12363320.25</v>
      </c>
      <c r="K7">
        <v>10136436.583333334</v>
      </c>
    </row>
    <row r="8" spans="2:11" x14ac:dyDescent="0.25">
      <c r="B8">
        <v>11907103.916666666</v>
      </c>
      <c r="C8">
        <v>191522.25</v>
      </c>
      <c r="D8">
        <v>10033244.583333334</v>
      </c>
      <c r="E8">
        <v>9763256.583333334</v>
      </c>
      <c r="F8">
        <v>11981817.25</v>
      </c>
      <c r="G8">
        <v>9583119.916666666</v>
      </c>
      <c r="H8">
        <v>11109984.916666666</v>
      </c>
      <c r="I8">
        <v>10323600.916666666</v>
      </c>
      <c r="J8">
        <v>9718821.583333334</v>
      </c>
      <c r="K8">
        <v>9472080.916666666</v>
      </c>
    </row>
    <row r="9" spans="2:11" x14ac:dyDescent="0.25">
      <c r="B9">
        <v>13309396.583333334</v>
      </c>
      <c r="C9">
        <v>159791.25</v>
      </c>
      <c r="D9">
        <v>11110250.25</v>
      </c>
      <c r="E9">
        <v>11432802.583333334</v>
      </c>
      <c r="F9">
        <v>8892635.916666666</v>
      </c>
      <c r="G9">
        <v>9736539.25</v>
      </c>
      <c r="H9">
        <v>9530127.916666666</v>
      </c>
      <c r="I9">
        <v>10909848.25</v>
      </c>
      <c r="J9">
        <v>8808781.25</v>
      </c>
      <c r="K9">
        <v>10246688.916666666</v>
      </c>
    </row>
    <row r="13" spans="2:11" x14ac:dyDescent="0.25">
      <c r="B13" t="s">
        <v>58</v>
      </c>
    </row>
    <row r="15" spans="2:11" ht="15.75" thickBot="1" x14ac:dyDescent="0.3">
      <c r="B15" t="s">
        <v>59</v>
      </c>
    </row>
    <row r="16" spans="2:11" x14ac:dyDescent="0.25">
      <c r="B16" s="29" t="s">
        <v>60</v>
      </c>
      <c r="C16" s="29" t="s">
        <v>61</v>
      </c>
      <c r="D16" s="29" t="s">
        <v>62</v>
      </c>
      <c r="E16" s="29" t="s">
        <v>63</v>
      </c>
      <c r="F16" s="29" t="s">
        <v>64</v>
      </c>
      <c r="H16" s="32" t="s">
        <v>97</v>
      </c>
    </row>
    <row r="17" spans="2:8" x14ac:dyDescent="0.25">
      <c r="B17" s="16" t="s">
        <v>53</v>
      </c>
      <c r="C17" s="27">
        <v>3</v>
      </c>
      <c r="D17" s="27">
        <v>33648077.75</v>
      </c>
      <c r="E17" s="27">
        <v>11216025.916666666</v>
      </c>
      <c r="F17" s="27">
        <v>6306471963723.125</v>
      </c>
      <c r="H17">
        <v>7727193</v>
      </c>
    </row>
    <row r="18" spans="2:8" x14ac:dyDescent="0.25">
      <c r="B18" s="16" t="s">
        <v>52</v>
      </c>
      <c r="C18" s="27">
        <v>3</v>
      </c>
      <c r="D18" s="27">
        <v>478672.75</v>
      </c>
      <c r="E18" s="27">
        <v>159557.58333333334</v>
      </c>
      <c r="F18" s="27">
        <v>1029263592.3333359</v>
      </c>
      <c r="H18" t="s">
        <v>98</v>
      </c>
    </row>
    <row r="19" spans="2:8" x14ac:dyDescent="0.25">
      <c r="B19" s="16" t="s">
        <v>30</v>
      </c>
      <c r="C19" s="27">
        <v>3</v>
      </c>
      <c r="D19" s="27">
        <v>32174030.416666668</v>
      </c>
      <c r="E19" s="27">
        <v>10724676.805555556</v>
      </c>
      <c r="F19" s="27">
        <v>360147495465.81458</v>
      </c>
      <c r="H19" t="s">
        <v>99</v>
      </c>
    </row>
    <row r="20" spans="2:8" x14ac:dyDescent="0.25">
      <c r="B20" s="16" t="s">
        <v>31</v>
      </c>
      <c r="C20" s="27">
        <v>3</v>
      </c>
      <c r="D20" s="27">
        <v>32036157.416666672</v>
      </c>
      <c r="E20" s="27">
        <v>10678719.13888889</v>
      </c>
      <c r="F20" s="27">
        <v>716378374656.25916</v>
      </c>
      <c r="H20" t="s">
        <v>99</v>
      </c>
    </row>
    <row r="21" spans="2:8" x14ac:dyDescent="0.25">
      <c r="B21" s="16" t="s">
        <v>32</v>
      </c>
      <c r="C21" s="27">
        <v>3</v>
      </c>
      <c r="D21" s="27">
        <v>30620424.083333328</v>
      </c>
      <c r="E21" s="27">
        <v>10206808.027777776</v>
      </c>
      <c r="F21" s="27">
        <v>2545038459786.75</v>
      </c>
      <c r="H21" t="s">
        <v>99</v>
      </c>
    </row>
    <row r="22" spans="2:8" x14ac:dyDescent="0.25">
      <c r="B22" s="16" t="s">
        <v>33</v>
      </c>
      <c r="C22" s="27">
        <v>3</v>
      </c>
      <c r="D22" s="27">
        <v>28925273.416666664</v>
      </c>
      <c r="E22" s="27">
        <v>9641757.8055555541</v>
      </c>
      <c r="F22" s="27">
        <v>6864140416.2592964</v>
      </c>
      <c r="H22" t="s">
        <v>99</v>
      </c>
    </row>
    <row r="23" spans="2:8" x14ac:dyDescent="0.25">
      <c r="B23" s="16" t="s">
        <v>34</v>
      </c>
      <c r="C23" s="27">
        <v>3</v>
      </c>
      <c r="D23" s="27">
        <v>31541991.75</v>
      </c>
      <c r="E23" s="27">
        <v>10513997.25</v>
      </c>
      <c r="F23" s="27">
        <v>736826175614.33337</v>
      </c>
      <c r="H23" t="s">
        <v>99</v>
      </c>
    </row>
    <row r="24" spans="2:8" x14ac:dyDescent="0.25">
      <c r="B24" s="16" t="s">
        <v>35</v>
      </c>
      <c r="C24" s="27">
        <v>3</v>
      </c>
      <c r="D24" s="27">
        <v>32655285.416666664</v>
      </c>
      <c r="E24" s="27">
        <v>10885095.138888888</v>
      </c>
      <c r="F24" s="27">
        <v>301989749227.70404</v>
      </c>
      <c r="H24" t="s">
        <v>99</v>
      </c>
    </row>
    <row r="25" spans="2:8" x14ac:dyDescent="0.25">
      <c r="B25" s="16" t="s">
        <v>36</v>
      </c>
      <c r="C25" s="27">
        <v>3</v>
      </c>
      <c r="D25" s="27">
        <v>30890923.083333336</v>
      </c>
      <c r="E25" s="27">
        <v>10296974.361111112</v>
      </c>
      <c r="F25" s="27">
        <v>3409382351469.3437</v>
      </c>
      <c r="H25" t="s">
        <v>99</v>
      </c>
    </row>
    <row r="26" spans="2:8" ht="15.75" thickBot="1" x14ac:dyDescent="0.3">
      <c r="B26" s="16" t="s">
        <v>37</v>
      </c>
      <c r="C26" s="28">
        <v>3</v>
      </c>
      <c r="D26" s="28">
        <v>29855206.416666664</v>
      </c>
      <c r="E26" s="28">
        <v>9951735.472222222</v>
      </c>
      <c r="F26" s="28">
        <v>175590263750.25949</v>
      </c>
      <c r="H26" t="s">
        <v>100</v>
      </c>
    </row>
    <row r="29" spans="2:8" ht="15.75" thickBot="1" x14ac:dyDescent="0.3">
      <c r="B29" t="s">
        <v>65</v>
      </c>
    </row>
    <row r="30" spans="2:8" x14ac:dyDescent="0.25">
      <c r="B30" s="29" t="s">
        <v>66</v>
      </c>
      <c r="C30" s="29" t="s">
        <v>67</v>
      </c>
      <c r="D30" s="29" t="s">
        <v>68</v>
      </c>
      <c r="E30" s="29" t="s">
        <v>69</v>
      </c>
      <c r="F30" s="29" t="s">
        <v>70</v>
      </c>
      <c r="G30" s="29" t="s">
        <v>71</v>
      </c>
      <c r="H30" s="29" t="s">
        <v>72</v>
      </c>
    </row>
    <row r="31" spans="2:8" x14ac:dyDescent="0.25">
      <c r="B31" s="27" t="s">
        <v>73</v>
      </c>
      <c r="C31" s="27">
        <v>291992683041273.37</v>
      </c>
      <c r="D31" s="27">
        <v>9</v>
      </c>
      <c r="E31" s="27">
        <v>32443631449030.375</v>
      </c>
      <c r="F31" s="27">
        <v>22.283145126406446</v>
      </c>
      <c r="G31" s="27">
        <v>1.522907633625744E-8</v>
      </c>
      <c r="H31" s="27">
        <v>2.39281410844228</v>
      </c>
    </row>
    <row r="32" spans="2:8" x14ac:dyDescent="0.25">
      <c r="B32" s="27" t="s">
        <v>74</v>
      </c>
      <c r="C32" s="27">
        <v>29119436475404.301</v>
      </c>
      <c r="D32" s="27">
        <v>20</v>
      </c>
      <c r="E32" s="27">
        <v>1455971823770.2151</v>
      </c>
      <c r="F32" s="27"/>
      <c r="G32" s="27"/>
      <c r="H32" s="27"/>
    </row>
    <row r="33" spans="2:8" x14ac:dyDescent="0.25">
      <c r="B33" s="27"/>
      <c r="C33" s="27"/>
      <c r="D33" s="27"/>
      <c r="E33" s="27"/>
      <c r="F33" s="27"/>
      <c r="G33" s="27"/>
      <c r="H33" s="27"/>
    </row>
    <row r="34" spans="2:8" ht="15.75" thickBot="1" x14ac:dyDescent="0.3">
      <c r="B34" s="28" t="s">
        <v>75</v>
      </c>
      <c r="C34" s="28">
        <v>321112119516677.69</v>
      </c>
      <c r="D34" s="28">
        <v>29</v>
      </c>
      <c r="E34" s="28"/>
      <c r="F34" s="28"/>
      <c r="G34" s="28"/>
      <c r="H34" s="28"/>
    </row>
    <row r="36" spans="2:8" ht="18" x14ac:dyDescent="0.35">
      <c r="B36" t="s">
        <v>95</v>
      </c>
      <c r="E36" s="31"/>
      <c r="F36" s="31" t="s">
        <v>84</v>
      </c>
      <c r="G36" s="31"/>
      <c r="H36" s="31">
        <v>1455971823770.22</v>
      </c>
    </row>
    <row r="37" spans="2:8" x14ac:dyDescent="0.25">
      <c r="E37" s="31"/>
      <c r="F37" s="31" t="s">
        <v>85</v>
      </c>
      <c r="G37" s="31"/>
      <c r="H37" s="31">
        <v>3</v>
      </c>
    </row>
    <row r="38" spans="2:8" x14ac:dyDescent="0.25">
      <c r="B38" t="s">
        <v>96</v>
      </c>
      <c r="E38" s="31"/>
      <c r="F38" s="31" t="s">
        <v>86</v>
      </c>
      <c r="G38" s="31"/>
      <c r="H38" s="31">
        <f>H36/H37</f>
        <v>485323941256.73999</v>
      </c>
    </row>
    <row r="39" spans="2:8" x14ac:dyDescent="0.25">
      <c r="E39" s="31"/>
      <c r="F39" s="31" t="s">
        <v>87</v>
      </c>
      <c r="G39" s="31"/>
      <c r="H39" s="31">
        <f>SQRT(H38)</f>
        <v>696651.9513047674</v>
      </c>
    </row>
    <row r="40" spans="2:8" x14ac:dyDescent="0.25">
      <c r="E40" s="31" t="s">
        <v>88</v>
      </c>
      <c r="F40" s="31" t="s">
        <v>89</v>
      </c>
      <c r="G40" s="31"/>
      <c r="H40" s="31">
        <v>10</v>
      </c>
    </row>
    <row r="41" spans="2:8" x14ac:dyDescent="0.25">
      <c r="E41" s="31" t="s">
        <v>90</v>
      </c>
      <c r="F41" s="30" t="s">
        <v>91</v>
      </c>
      <c r="G41" s="30"/>
      <c r="H41" s="31">
        <v>20</v>
      </c>
    </row>
    <row r="42" spans="2:8" x14ac:dyDescent="0.25">
      <c r="E42" s="31" t="s">
        <v>92</v>
      </c>
      <c r="F42" s="31"/>
      <c r="G42" s="31"/>
      <c r="H42" s="31">
        <v>5.008</v>
      </c>
    </row>
    <row r="43" spans="2:8" x14ac:dyDescent="0.25">
      <c r="E43" s="31" t="s">
        <v>93</v>
      </c>
      <c r="F43" s="31" t="s">
        <v>94</v>
      </c>
      <c r="G43" s="31"/>
      <c r="H43" s="31">
        <f>H42*H39</f>
        <v>3488832.9721342754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topLeftCell="A2" workbookViewId="0">
      <selection activeCell="R29" sqref="R29"/>
    </sheetView>
  </sheetViews>
  <sheetFormatPr defaultRowHeight="15" x14ac:dyDescent="0.25"/>
  <sheetData>
    <row r="3" spans="1:12" x14ac:dyDescent="0.25">
      <c r="C3" t="s">
        <v>53</v>
      </c>
      <c r="D3" t="s">
        <v>52</v>
      </c>
      <c r="E3" t="s">
        <v>30</v>
      </c>
      <c r="F3" t="s">
        <v>31</v>
      </c>
      <c r="G3" t="s">
        <v>32</v>
      </c>
      <c r="H3" t="s">
        <v>33</v>
      </c>
      <c r="I3" t="s">
        <v>34</v>
      </c>
      <c r="J3" t="s">
        <v>35</v>
      </c>
      <c r="K3" t="s">
        <v>36</v>
      </c>
      <c r="L3" t="s">
        <v>37</v>
      </c>
    </row>
    <row r="4" spans="1:12" x14ac:dyDescent="0.25">
      <c r="C4" t="s">
        <v>53</v>
      </c>
      <c r="D4" t="s">
        <v>52</v>
      </c>
      <c r="E4" t="s">
        <v>76</v>
      </c>
      <c r="F4" t="s">
        <v>77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  <c r="L4" t="s">
        <v>83</v>
      </c>
    </row>
    <row r="5" spans="1:12" x14ac:dyDescent="0.25">
      <c r="C5">
        <v>11216026</v>
      </c>
    </row>
    <row r="6" spans="1:12" x14ac:dyDescent="0.25">
      <c r="D6">
        <v>159558</v>
      </c>
    </row>
    <row r="7" spans="1:12" x14ac:dyDescent="0.25">
      <c r="E7">
        <v>10724677</v>
      </c>
    </row>
    <row r="8" spans="1:12" x14ac:dyDescent="0.25">
      <c r="F8">
        <v>10678719</v>
      </c>
    </row>
    <row r="9" spans="1:12" ht="17.25" x14ac:dyDescent="0.25">
      <c r="A9" t="s">
        <v>102</v>
      </c>
      <c r="G9">
        <v>10206808</v>
      </c>
    </row>
    <row r="10" spans="1:12" x14ac:dyDescent="0.25">
      <c r="H10">
        <v>9641758</v>
      </c>
    </row>
    <row r="11" spans="1:12" x14ac:dyDescent="0.25">
      <c r="I11">
        <v>10513977</v>
      </c>
    </row>
    <row r="12" spans="1:12" x14ac:dyDescent="0.25">
      <c r="J12">
        <v>10885059</v>
      </c>
    </row>
    <row r="13" spans="1:12" x14ac:dyDescent="0.25">
      <c r="K13">
        <v>10296974</v>
      </c>
    </row>
    <row r="14" spans="1:12" x14ac:dyDescent="0.25">
      <c r="L14">
        <v>9951735</v>
      </c>
    </row>
    <row r="16" spans="1:12" ht="17.25" x14ac:dyDescent="0.25">
      <c r="A16" t="s">
        <v>101</v>
      </c>
      <c r="C16">
        <v>6238338</v>
      </c>
      <c r="D16">
        <v>79696</v>
      </c>
      <c r="E16">
        <v>1490788</v>
      </c>
      <c r="F16">
        <v>2102553</v>
      </c>
      <c r="G16">
        <v>3962989</v>
      </c>
      <c r="H16">
        <v>205811</v>
      </c>
      <c r="I16">
        <v>2132349</v>
      </c>
      <c r="J16">
        <v>1365123</v>
      </c>
      <c r="K16">
        <v>4586839</v>
      </c>
      <c r="L16">
        <v>1040940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Extract assay BHK`s Raw data</vt:lpstr>
      <vt:lpstr>ANOVA for BHK`s</vt:lpstr>
      <vt:lpstr>Figure for BHK`s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Ingham</dc:creator>
  <cp:lastModifiedBy>Eileen Ingham</cp:lastModifiedBy>
  <dcterms:created xsi:type="dcterms:W3CDTF">2015-11-25T11:03:25Z</dcterms:created>
  <dcterms:modified xsi:type="dcterms:W3CDTF">2015-11-26T10:38:42Z</dcterms:modified>
</cp:coreProperties>
</file>