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24"/>
  <workbookPr/>
  <mc:AlternateContent xmlns:mc="http://schemas.openxmlformats.org/markup-compatibility/2006">
    <mc:Choice Requires="x15">
      <x15ac:absPath xmlns:x15ac="http://schemas.microsoft.com/office/spreadsheetml/2010/11/ac" url="C:\Users\Andreas Andreou\OneDrive - University of Leeds\Documents\Conferences\ICESF2019\JournalSubmission\Review\SupervR1\R2\R3\Proofs\Data Repository\"/>
    </mc:Choice>
  </mc:AlternateContent>
  <xr:revisionPtr revIDLastSave="0" documentId="11_D1BA8FCFC1C00B0097AD15D06B90E12902FEF053" xr6:coauthVersionLast="45" xr6:coauthVersionMax="45" xr10:uidLastSave="{00000000-0000-0000-0000-000000000000}"/>
  <bookViews>
    <workbookView xWindow="0" yWindow="0" windowWidth="15975" windowHeight="5850" firstSheet="2" activeTab="2" xr2:uid="{00000000-000D-0000-FFFF-FFFF00000000}"/>
  </bookViews>
  <sheets>
    <sheet name="ClassificationofCountries" sheetId="2" r:id="rId1"/>
    <sheet name="Figure 1" sheetId="1" r:id="rId2"/>
    <sheet name="Table 2" sheetId="3" r:id="rId3"/>
    <sheet name="Figure 3" sheetId="4" r:id="rId4"/>
    <sheet name="Figure 4-5 (Calculations)" sheetId="5" r:id="rId5"/>
    <sheet name="Figure 4" sheetId="8" r:id="rId6"/>
    <sheet name="Figure 5" sheetId="6" r:id="rId7"/>
  </sheets>
  <definedNames>
    <definedName name="_xlnm._FilterDatabase" localSheetId="4" hidden="1">'Figure 4-5 (Calculations)'!$A$2:$AH$2</definedName>
    <definedName name="_xlnm._FilterDatabase" localSheetId="2" hidden="1">'Table 2'!$A$2:$M$2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82" i="5" l="1"/>
  <c r="AC981" i="5"/>
  <c r="AC980" i="5"/>
  <c r="AC979" i="5"/>
  <c r="AC978" i="5"/>
  <c r="AC977" i="5"/>
  <c r="AC976" i="5"/>
  <c r="AC975" i="5"/>
  <c r="AC974" i="5"/>
  <c r="AC973" i="5"/>
  <c r="AC972" i="5"/>
  <c r="AC971" i="5"/>
  <c r="AC970" i="5"/>
  <c r="AC969" i="5"/>
  <c r="AC968" i="5"/>
  <c r="AC967" i="5"/>
  <c r="AC966" i="5"/>
  <c r="AC965" i="5"/>
  <c r="AC964" i="5"/>
  <c r="AC963" i="5"/>
  <c r="AC962" i="5"/>
  <c r="AC961" i="5"/>
  <c r="AC960" i="5"/>
  <c r="AC959" i="5"/>
  <c r="AC958" i="5"/>
  <c r="AC957" i="5"/>
  <c r="AC956" i="5"/>
  <c r="AC955" i="5"/>
  <c r="AC954" i="5"/>
  <c r="AC953" i="5"/>
  <c r="AC952" i="5"/>
  <c r="AC951" i="5"/>
  <c r="AC950" i="5"/>
  <c r="AC949" i="5"/>
  <c r="AC948" i="5"/>
  <c r="AC947" i="5"/>
  <c r="AC946" i="5"/>
  <c r="AC945" i="5"/>
  <c r="AC944" i="5"/>
  <c r="AC943" i="5"/>
  <c r="AC942" i="5"/>
  <c r="AC941" i="5"/>
  <c r="AC940" i="5"/>
  <c r="AC939" i="5"/>
  <c r="AC938" i="5"/>
  <c r="AC937" i="5"/>
  <c r="AC936" i="5"/>
  <c r="AC935" i="5"/>
  <c r="AC934" i="5"/>
  <c r="AC933" i="5"/>
  <c r="AC932" i="5"/>
  <c r="AC931" i="5"/>
  <c r="AC930" i="5"/>
  <c r="AC929" i="5"/>
  <c r="AC928" i="5"/>
  <c r="AC927" i="5"/>
  <c r="AC926" i="5"/>
  <c r="AC925" i="5"/>
  <c r="AC924" i="5"/>
  <c r="AC923" i="5"/>
  <c r="AC922" i="5"/>
  <c r="AC921" i="5"/>
  <c r="AC920" i="5"/>
  <c r="AC919" i="5"/>
  <c r="AC918" i="5"/>
  <c r="AC917" i="5"/>
  <c r="AC916" i="5"/>
  <c r="AC915" i="5"/>
  <c r="AC914" i="5"/>
  <c r="AC913" i="5"/>
  <c r="AC912" i="5"/>
  <c r="AC911" i="5"/>
  <c r="AC910" i="5"/>
  <c r="AC909" i="5"/>
  <c r="AC908" i="5"/>
  <c r="AC907" i="5"/>
  <c r="AC906" i="5"/>
  <c r="AC905" i="5"/>
  <c r="AC904" i="5"/>
  <c r="AC903" i="5"/>
  <c r="AC902" i="5"/>
  <c r="AC901" i="5"/>
  <c r="AC900" i="5"/>
  <c r="AC899" i="5"/>
  <c r="AC898" i="5"/>
  <c r="AC897" i="5"/>
  <c r="AC896" i="5"/>
  <c r="AC895" i="5"/>
  <c r="AC894" i="5"/>
  <c r="AC893" i="5"/>
  <c r="AC892" i="5"/>
  <c r="AC891" i="5"/>
  <c r="AC890" i="5"/>
  <c r="AC889" i="5"/>
  <c r="AC888" i="5"/>
  <c r="AC887" i="5"/>
  <c r="AC886" i="5"/>
  <c r="AC885" i="5"/>
  <c r="AC884" i="5"/>
  <c r="AC883" i="5"/>
  <c r="AC882" i="5"/>
  <c r="AC881" i="5"/>
  <c r="AC880" i="5"/>
  <c r="AC879" i="5"/>
  <c r="AC878" i="5"/>
  <c r="AC877" i="5"/>
  <c r="AC876" i="5"/>
  <c r="AC875" i="5"/>
  <c r="AC874" i="5"/>
  <c r="AC873" i="5"/>
  <c r="AC872" i="5"/>
  <c r="AC871" i="5"/>
  <c r="AC870" i="5"/>
  <c r="AC869" i="5"/>
  <c r="AC868" i="5"/>
  <c r="AC867" i="5"/>
  <c r="AC866" i="5"/>
  <c r="AC865" i="5"/>
  <c r="AC864" i="5"/>
  <c r="AC863" i="5"/>
  <c r="AC862" i="5"/>
  <c r="AC861" i="5"/>
  <c r="AC860" i="5"/>
  <c r="AC859" i="5"/>
  <c r="AC858" i="5"/>
  <c r="AC857" i="5"/>
  <c r="AC856" i="5"/>
  <c r="AC855" i="5"/>
  <c r="AC854" i="5"/>
  <c r="AC853" i="5"/>
  <c r="AC852" i="5"/>
  <c r="AC851" i="5"/>
  <c r="AC850" i="5"/>
  <c r="AC849" i="5"/>
  <c r="AC848" i="5"/>
  <c r="AC847" i="5"/>
  <c r="AC846" i="5"/>
  <c r="AC845" i="5"/>
  <c r="AC844" i="5"/>
  <c r="AC843" i="5"/>
  <c r="AC842" i="5"/>
  <c r="AC841" i="5"/>
  <c r="AC840" i="5"/>
  <c r="AC839" i="5"/>
  <c r="AC838" i="5"/>
  <c r="AC837" i="5"/>
  <c r="AC836" i="5"/>
  <c r="AC835" i="5"/>
  <c r="AC834" i="5"/>
  <c r="AC833" i="5"/>
  <c r="AC832" i="5"/>
  <c r="AC831" i="5"/>
  <c r="AC830" i="5"/>
  <c r="AC829" i="5"/>
  <c r="AC828" i="5"/>
  <c r="AC827" i="5"/>
  <c r="AC826" i="5"/>
  <c r="AC825" i="5"/>
  <c r="AC824" i="5"/>
  <c r="AC823" i="5"/>
  <c r="AC822" i="5"/>
  <c r="AC821" i="5"/>
  <c r="AC820" i="5"/>
  <c r="AC819" i="5"/>
  <c r="AC818" i="5"/>
  <c r="AC817" i="5"/>
  <c r="AC816" i="5"/>
  <c r="AC815" i="5"/>
  <c r="AC814" i="5"/>
  <c r="AC813" i="5"/>
  <c r="AC812" i="5"/>
  <c r="AC811" i="5"/>
  <c r="AC810" i="5"/>
  <c r="AC809" i="5"/>
  <c r="AC808" i="5"/>
  <c r="AC807" i="5"/>
  <c r="AC806" i="5"/>
  <c r="AC805" i="5"/>
  <c r="AC804" i="5"/>
  <c r="AC803" i="5"/>
  <c r="AC802" i="5"/>
  <c r="AC801" i="5"/>
  <c r="AC800" i="5"/>
  <c r="AC799" i="5"/>
  <c r="AC798" i="5"/>
  <c r="AC797" i="5"/>
  <c r="AC796" i="5"/>
  <c r="AC795" i="5"/>
  <c r="AC794" i="5"/>
  <c r="AC793" i="5"/>
  <c r="AC792" i="5"/>
  <c r="AC791" i="5"/>
  <c r="AC790" i="5"/>
  <c r="AC789" i="5"/>
  <c r="AC788" i="5"/>
  <c r="AC787" i="5"/>
  <c r="AC786" i="5"/>
  <c r="AC785" i="5"/>
  <c r="AC784" i="5"/>
  <c r="AC783" i="5"/>
  <c r="AC782" i="5"/>
  <c r="AC781" i="5"/>
  <c r="AC780" i="5"/>
  <c r="AC779" i="5"/>
  <c r="AC778" i="5"/>
  <c r="AC777" i="5"/>
  <c r="AC776" i="5"/>
  <c r="AC775" i="5"/>
  <c r="AC774" i="5"/>
  <c r="AC773" i="5"/>
  <c r="AC772" i="5"/>
  <c r="AC771" i="5"/>
  <c r="AC770" i="5"/>
  <c r="AC769" i="5"/>
  <c r="AC768" i="5"/>
  <c r="AC767" i="5"/>
  <c r="AC766" i="5"/>
  <c r="AC765" i="5"/>
  <c r="AC764" i="5"/>
  <c r="AC763" i="5"/>
  <c r="AC762" i="5"/>
  <c r="AC761" i="5"/>
  <c r="AC760" i="5"/>
  <c r="AC759" i="5"/>
  <c r="AC758" i="5"/>
  <c r="AC757" i="5"/>
  <c r="AC756" i="5"/>
  <c r="AC755" i="5"/>
  <c r="AC754" i="5"/>
  <c r="AC753" i="5"/>
  <c r="AC752" i="5"/>
  <c r="AC751" i="5"/>
  <c r="AC750" i="5"/>
  <c r="AC749" i="5"/>
  <c r="AC748" i="5"/>
  <c r="AC747" i="5"/>
  <c r="AC746" i="5"/>
  <c r="AC745" i="5"/>
  <c r="AC744" i="5"/>
  <c r="AC743" i="5"/>
  <c r="AC742" i="5"/>
  <c r="AC741" i="5"/>
  <c r="AC740" i="5"/>
  <c r="AC739" i="5"/>
  <c r="AC738" i="5"/>
  <c r="AC737" i="5"/>
  <c r="AC736" i="5"/>
  <c r="AC735" i="5"/>
  <c r="AC734" i="5"/>
  <c r="AC733" i="5"/>
  <c r="AC732" i="5"/>
  <c r="AC731" i="5"/>
  <c r="AC730" i="5"/>
  <c r="AC729" i="5"/>
  <c r="AC728" i="5"/>
  <c r="AC727" i="5"/>
  <c r="AC726" i="5"/>
  <c r="AC725" i="5"/>
  <c r="AC724" i="5"/>
  <c r="AC723" i="5"/>
  <c r="AC722" i="5"/>
  <c r="AC721" i="5"/>
  <c r="AC720" i="5"/>
  <c r="AC719" i="5"/>
  <c r="AC718" i="5"/>
  <c r="AC717" i="5"/>
  <c r="AC716" i="5"/>
  <c r="AC715" i="5"/>
  <c r="AC714" i="5"/>
  <c r="AC713" i="5"/>
  <c r="AC712" i="5"/>
  <c r="AC711" i="5"/>
  <c r="AC710" i="5"/>
  <c r="AC709" i="5"/>
  <c r="AC708" i="5"/>
  <c r="AC707" i="5"/>
  <c r="AC706" i="5"/>
  <c r="AC705" i="5"/>
  <c r="AC704" i="5"/>
  <c r="AC703" i="5"/>
  <c r="AC702" i="5"/>
  <c r="AC701" i="5"/>
  <c r="AC700" i="5"/>
  <c r="AC699" i="5"/>
  <c r="AC698" i="5"/>
  <c r="AC697" i="5"/>
  <c r="AC696" i="5"/>
  <c r="AC695" i="5"/>
  <c r="AC694" i="5"/>
  <c r="AC693" i="5"/>
  <c r="AC692" i="5"/>
  <c r="AC691" i="5"/>
  <c r="AC690" i="5"/>
  <c r="AC689" i="5"/>
  <c r="AC688" i="5"/>
  <c r="AC687" i="5"/>
  <c r="AC686" i="5"/>
  <c r="AC685" i="5"/>
  <c r="AC684" i="5"/>
  <c r="AC683" i="5"/>
  <c r="AC682" i="5"/>
  <c r="AC681" i="5"/>
  <c r="AC680" i="5"/>
  <c r="AC679" i="5"/>
  <c r="AC678" i="5"/>
  <c r="AC677" i="5"/>
  <c r="AC676" i="5"/>
  <c r="AC675" i="5"/>
  <c r="AC674" i="5"/>
  <c r="AC673" i="5"/>
  <c r="AC672" i="5"/>
  <c r="AC671" i="5"/>
  <c r="AC670" i="5"/>
  <c r="AC669" i="5"/>
  <c r="AC668" i="5"/>
  <c r="AC667" i="5"/>
  <c r="AC666" i="5"/>
  <c r="AC665" i="5"/>
  <c r="AC664" i="5"/>
  <c r="AC663" i="5"/>
  <c r="AC662" i="5"/>
  <c r="AC661" i="5"/>
  <c r="AC660" i="5"/>
  <c r="AC659" i="5"/>
  <c r="AC658" i="5"/>
  <c r="AC657" i="5"/>
  <c r="AC656" i="5"/>
  <c r="AC655" i="5"/>
  <c r="AC654" i="5"/>
  <c r="AC653" i="5"/>
  <c r="AC652" i="5"/>
  <c r="AC651" i="5"/>
  <c r="AC650" i="5"/>
  <c r="AC649" i="5"/>
  <c r="AC648" i="5"/>
  <c r="AC647" i="5"/>
  <c r="AC646" i="5"/>
  <c r="AC645" i="5"/>
  <c r="AC644" i="5"/>
  <c r="AC643" i="5"/>
  <c r="AC642" i="5"/>
  <c r="AC641" i="5"/>
  <c r="AC640" i="5"/>
  <c r="AC639" i="5"/>
  <c r="AC638" i="5"/>
  <c r="AC637" i="5"/>
  <c r="AC636" i="5"/>
  <c r="AC635" i="5"/>
  <c r="AC634" i="5"/>
  <c r="AC633" i="5"/>
  <c r="AC632" i="5"/>
  <c r="AC631" i="5"/>
  <c r="AC630" i="5"/>
  <c r="AC629" i="5"/>
  <c r="AC628" i="5"/>
  <c r="AC627" i="5"/>
  <c r="AC626" i="5"/>
  <c r="AC625" i="5"/>
  <c r="AC624" i="5"/>
  <c r="AC623" i="5"/>
  <c r="AC622" i="5"/>
  <c r="AC621" i="5"/>
  <c r="AC620" i="5"/>
  <c r="AC619" i="5"/>
  <c r="AC618" i="5"/>
  <c r="AC617" i="5"/>
  <c r="AC616" i="5"/>
  <c r="AC615" i="5"/>
  <c r="AC614" i="5"/>
  <c r="AC613" i="5"/>
  <c r="AC612" i="5"/>
  <c r="AC611" i="5"/>
  <c r="AC610" i="5"/>
  <c r="AC609" i="5"/>
  <c r="AC608" i="5"/>
  <c r="AC607" i="5"/>
  <c r="AC606" i="5"/>
  <c r="AC605" i="5"/>
  <c r="AC604" i="5"/>
  <c r="AC603" i="5"/>
  <c r="AC602" i="5"/>
  <c r="AC601" i="5"/>
  <c r="AC600" i="5"/>
  <c r="AC599" i="5"/>
  <c r="AC598" i="5"/>
  <c r="AC597" i="5"/>
  <c r="AC596" i="5"/>
  <c r="AC595" i="5"/>
  <c r="AC594" i="5"/>
  <c r="AC593" i="5"/>
  <c r="AC592" i="5"/>
  <c r="AC591" i="5"/>
  <c r="AC590" i="5"/>
  <c r="AC589" i="5"/>
  <c r="AC588" i="5"/>
  <c r="AC587" i="5"/>
  <c r="AC586" i="5"/>
  <c r="AC585" i="5"/>
  <c r="AC584" i="5"/>
  <c r="AC583" i="5"/>
  <c r="AC582" i="5"/>
  <c r="AC581" i="5"/>
  <c r="AC580" i="5"/>
  <c r="AC579" i="5"/>
  <c r="AC578" i="5"/>
  <c r="AC577" i="5"/>
  <c r="AC576" i="5"/>
  <c r="AC575" i="5"/>
  <c r="AC574" i="5"/>
  <c r="AC573" i="5"/>
  <c r="AC572" i="5"/>
  <c r="AC571" i="5"/>
  <c r="AC570" i="5"/>
  <c r="AC569" i="5"/>
  <c r="AC568" i="5"/>
  <c r="AC567" i="5"/>
  <c r="AC566" i="5"/>
  <c r="AC565" i="5"/>
  <c r="AC564" i="5"/>
  <c r="AC563" i="5"/>
  <c r="AC562" i="5"/>
  <c r="AC561" i="5"/>
  <c r="AC560" i="5"/>
  <c r="AC559" i="5"/>
  <c r="AC558" i="5"/>
  <c r="AC557" i="5"/>
  <c r="AC556" i="5"/>
  <c r="AC555" i="5"/>
  <c r="AC554" i="5"/>
  <c r="AC553" i="5"/>
  <c r="AC552" i="5"/>
  <c r="AC551" i="5"/>
  <c r="AC550" i="5"/>
  <c r="AC549" i="5"/>
  <c r="AC548" i="5"/>
  <c r="AC547" i="5"/>
  <c r="AC546" i="5"/>
  <c r="AC545" i="5"/>
  <c r="AC544" i="5"/>
  <c r="AC543" i="5"/>
  <c r="AC542" i="5"/>
  <c r="AC541" i="5"/>
  <c r="AC540" i="5"/>
  <c r="AC539" i="5"/>
  <c r="AC538" i="5"/>
  <c r="AC537" i="5"/>
  <c r="AC536" i="5"/>
  <c r="AC535" i="5"/>
  <c r="AC534" i="5"/>
  <c r="AC533" i="5"/>
  <c r="AC532" i="5"/>
  <c r="AC531" i="5"/>
  <c r="AC530" i="5"/>
  <c r="AC529" i="5"/>
  <c r="AC528" i="5"/>
  <c r="AC527" i="5"/>
  <c r="AC526" i="5"/>
  <c r="AC525" i="5"/>
  <c r="AC524" i="5"/>
  <c r="AC523" i="5"/>
  <c r="AC522" i="5"/>
  <c r="AC521" i="5"/>
  <c r="AC520" i="5"/>
  <c r="AC519" i="5"/>
  <c r="AC518" i="5"/>
  <c r="AC517" i="5"/>
  <c r="AC516" i="5"/>
  <c r="AC515" i="5"/>
  <c r="AC514" i="5"/>
  <c r="AC513" i="5"/>
  <c r="AC512" i="5"/>
  <c r="AC511" i="5"/>
  <c r="AC510" i="5"/>
  <c r="AC509" i="5"/>
  <c r="AC508" i="5"/>
  <c r="AC507" i="5"/>
  <c r="AC506" i="5"/>
  <c r="AC505" i="5"/>
  <c r="AC504" i="5"/>
  <c r="AC503" i="5"/>
  <c r="AC502" i="5"/>
  <c r="AC501" i="5"/>
  <c r="AC500" i="5"/>
  <c r="AC499" i="5"/>
  <c r="AC498" i="5"/>
  <c r="AC497" i="5"/>
  <c r="AC496" i="5"/>
  <c r="AC495" i="5"/>
  <c r="AC494" i="5"/>
  <c r="AC493" i="5"/>
  <c r="AC492" i="5"/>
  <c r="AC491" i="5"/>
  <c r="AC490" i="5"/>
  <c r="AC489" i="5"/>
  <c r="AC488" i="5"/>
  <c r="AC487" i="5"/>
  <c r="AC486" i="5"/>
  <c r="AC485" i="5"/>
  <c r="AC484" i="5"/>
  <c r="AC483" i="5"/>
  <c r="AC482" i="5"/>
  <c r="AC481" i="5"/>
  <c r="AC480" i="5"/>
  <c r="AC479" i="5"/>
  <c r="AC478" i="5"/>
  <c r="AC477" i="5"/>
  <c r="AC476" i="5"/>
  <c r="AC475" i="5"/>
  <c r="AC474" i="5"/>
  <c r="AC473" i="5"/>
  <c r="AC472" i="5"/>
  <c r="AC471" i="5"/>
  <c r="AC470" i="5"/>
  <c r="AC469" i="5"/>
  <c r="AC468" i="5"/>
  <c r="AC467" i="5"/>
  <c r="AC466" i="5"/>
  <c r="AC465" i="5"/>
  <c r="AC464" i="5"/>
  <c r="AC463" i="5"/>
  <c r="AC462" i="5"/>
  <c r="AC461" i="5"/>
  <c r="AC460" i="5"/>
  <c r="AC459" i="5"/>
  <c r="AC458" i="5"/>
  <c r="AC457" i="5"/>
  <c r="AC456" i="5"/>
  <c r="AC455" i="5"/>
  <c r="AC454" i="5"/>
  <c r="AC453" i="5"/>
  <c r="AC452" i="5"/>
  <c r="AC451" i="5"/>
  <c r="AC450" i="5"/>
  <c r="AC449" i="5"/>
  <c r="AC448" i="5"/>
  <c r="AC447" i="5"/>
  <c r="AC446" i="5"/>
  <c r="AC445" i="5"/>
  <c r="AC444" i="5"/>
  <c r="AC443" i="5"/>
  <c r="AC442" i="5"/>
  <c r="AC441" i="5"/>
  <c r="AC440" i="5"/>
  <c r="AC439" i="5"/>
  <c r="AC438" i="5"/>
  <c r="AC437" i="5"/>
  <c r="AC436" i="5"/>
  <c r="AC435" i="5"/>
  <c r="AC434" i="5"/>
  <c r="AC433" i="5"/>
  <c r="AC432" i="5"/>
  <c r="AC431" i="5"/>
  <c r="AC430" i="5"/>
  <c r="AC429" i="5"/>
  <c r="AC428" i="5"/>
  <c r="AC427" i="5"/>
  <c r="AC426" i="5"/>
  <c r="AC425" i="5"/>
  <c r="AC424" i="5"/>
  <c r="AC423" i="5"/>
  <c r="AC422" i="5"/>
  <c r="AC421" i="5"/>
  <c r="AC420" i="5"/>
  <c r="AC419" i="5"/>
  <c r="AC418" i="5"/>
  <c r="AC417" i="5"/>
  <c r="AC416" i="5"/>
  <c r="AC415" i="5"/>
  <c r="AC414" i="5"/>
  <c r="AC413" i="5"/>
  <c r="AC412" i="5"/>
  <c r="AC411" i="5"/>
  <c r="AC410" i="5"/>
  <c r="AC409" i="5"/>
  <c r="AC408" i="5"/>
  <c r="AC407" i="5"/>
  <c r="AC406" i="5"/>
  <c r="AC405" i="5"/>
  <c r="AC404" i="5"/>
  <c r="AC403" i="5"/>
  <c r="AC402" i="5"/>
  <c r="AC401" i="5"/>
  <c r="AC400" i="5"/>
  <c r="AC399" i="5"/>
  <c r="AC398" i="5"/>
  <c r="AC397" i="5"/>
  <c r="AC396" i="5"/>
  <c r="AC395" i="5"/>
  <c r="AC394" i="5"/>
  <c r="AC393" i="5"/>
  <c r="AC392" i="5"/>
  <c r="AC391" i="5"/>
  <c r="AC390" i="5"/>
  <c r="AC389" i="5"/>
  <c r="AC388" i="5"/>
  <c r="AC387" i="5"/>
  <c r="AC386" i="5"/>
  <c r="AC385" i="5"/>
  <c r="AC384" i="5"/>
  <c r="AC383" i="5"/>
  <c r="AC382" i="5"/>
  <c r="AC381" i="5"/>
  <c r="AC380" i="5"/>
  <c r="AC379" i="5"/>
  <c r="AC378" i="5"/>
  <c r="AC377" i="5"/>
  <c r="AC376" i="5"/>
  <c r="AC375" i="5"/>
  <c r="AC374" i="5"/>
  <c r="AC373" i="5"/>
  <c r="AC372" i="5"/>
  <c r="AC371" i="5"/>
  <c r="AC370" i="5"/>
  <c r="AC369" i="5"/>
  <c r="AC368" i="5"/>
  <c r="AC367" i="5"/>
  <c r="AC366" i="5"/>
  <c r="AC365" i="5"/>
  <c r="AC364" i="5"/>
  <c r="AC363" i="5"/>
  <c r="AC362" i="5"/>
  <c r="AC361" i="5"/>
  <c r="AC360" i="5"/>
  <c r="AC359" i="5"/>
  <c r="AC358" i="5"/>
  <c r="AC357" i="5"/>
  <c r="AC356" i="5"/>
  <c r="AC355" i="5"/>
  <c r="AC354" i="5"/>
  <c r="AC353" i="5"/>
  <c r="AC352" i="5"/>
  <c r="AC351" i="5"/>
  <c r="AC350" i="5"/>
  <c r="AC349" i="5"/>
  <c r="AC348" i="5"/>
  <c r="AC347" i="5"/>
  <c r="AC346" i="5"/>
  <c r="AC345" i="5"/>
  <c r="AC344" i="5"/>
  <c r="AC343" i="5"/>
  <c r="AC342" i="5"/>
  <c r="AC341" i="5"/>
  <c r="AC340" i="5"/>
  <c r="AC339" i="5"/>
  <c r="AC338" i="5"/>
  <c r="AC337" i="5"/>
  <c r="AC336" i="5"/>
  <c r="AC335" i="5"/>
  <c r="AC334" i="5"/>
  <c r="AC333" i="5"/>
  <c r="AC332" i="5"/>
  <c r="AC331" i="5"/>
  <c r="AC330" i="5"/>
  <c r="AC329" i="5"/>
  <c r="AC328" i="5"/>
  <c r="AC327" i="5"/>
  <c r="AC326" i="5"/>
  <c r="AC325" i="5"/>
  <c r="AC324" i="5"/>
  <c r="AC323" i="5"/>
  <c r="AC322" i="5"/>
  <c r="AC321" i="5"/>
  <c r="AC320" i="5"/>
  <c r="AC319" i="5"/>
  <c r="AC318" i="5"/>
  <c r="AC317" i="5"/>
  <c r="AC316" i="5"/>
  <c r="AC315" i="5"/>
  <c r="AC314" i="5"/>
  <c r="AC313" i="5"/>
  <c r="AC312" i="5"/>
  <c r="AC311" i="5"/>
  <c r="AC310" i="5"/>
  <c r="AC309" i="5"/>
  <c r="AC308" i="5"/>
  <c r="AC307" i="5"/>
  <c r="AC306" i="5"/>
  <c r="AC305" i="5"/>
  <c r="AC304" i="5"/>
  <c r="AC303" i="5"/>
  <c r="AC302" i="5"/>
  <c r="AC301" i="5"/>
  <c r="AC300" i="5"/>
  <c r="AC299" i="5"/>
  <c r="AC298" i="5"/>
  <c r="AC297" i="5"/>
  <c r="AC296" i="5"/>
  <c r="AC295" i="5"/>
  <c r="AC294" i="5"/>
  <c r="AC293" i="5"/>
  <c r="AC292" i="5"/>
  <c r="AC291" i="5"/>
  <c r="AC290" i="5"/>
  <c r="AC289" i="5"/>
  <c r="AC288" i="5"/>
  <c r="AC287" i="5"/>
  <c r="AC286" i="5"/>
  <c r="AC285" i="5"/>
  <c r="AC284" i="5"/>
  <c r="AC283" i="5"/>
  <c r="AC282" i="5"/>
  <c r="AC281" i="5"/>
  <c r="AC280" i="5"/>
  <c r="AC279" i="5"/>
  <c r="AC278" i="5"/>
  <c r="AC277" i="5"/>
  <c r="AC276" i="5"/>
  <c r="AC275" i="5"/>
  <c r="AC274" i="5"/>
  <c r="AC273" i="5"/>
  <c r="AC272" i="5"/>
  <c r="AC271" i="5"/>
  <c r="AC270" i="5"/>
  <c r="AC269" i="5"/>
  <c r="AC268" i="5"/>
  <c r="AC267" i="5"/>
  <c r="AC266" i="5"/>
  <c r="AC265" i="5"/>
  <c r="AC264" i="5"/>
  <c r="AC263" i="5"/>
  <c r="AC262" i="5"/>
  <c r="AC261" i="5"/>
  <c r="AC260" i="5"/>
  <c r="AC259" i="5"/>
  <c r="AC258" i="5"/>
  <c r="AC257" i="5"/>
  <c r="AC256" i="5"/>
  <c r="AC255" i="5"/>
  <c r="AC254" i="5"/>
  <c r="AC253" i="5"/>
  <c r="AC252" i="5"/>
  <c r="AC251" i="5"/>
  <c r="AC250" i="5"/>
  <c r="AC249" i="5"/>
  <c r="AC248" i="5"/>
  <c r="AC247" i="5"/>
  <c r="AC246" i="5"/>
  <c r="AC245" i="5"/>
  <c r="AC244" i="5"/>
  <c r="AC243" i="5"/>
  <c r="AC242" i="5"/>
  <c r="AC241" i="5"/>
  <c r="AC240" i="5"/>
  <c r="AC239" i="5"/>
  <c r="AC238" i="5"/>
  <c r="AC237" i="5"/>
  <c r="AC236" i="5"/>
  <c r="AC235" i="5"/>
  <c r="AC234" i="5"/>
  <c r="AC233" i="5"/>
  <c r="AC232" i="5"/>
  <c r="AC231" i="5"/>
  <c r="AC230" i="5"/>
  <c r="AC229" i="5"/>
  <c r="AC228" i="5"/>
  <c r="AC227" i="5"/>
  <c r="AC226" i="5"/>
  <c r="AC225" i="5"/>
  <c r="AC224" i="5"/>
  <c r="AC223" i="5"/>
  <c r="AC222" i="5"/>
  <c r="AC221" i="5"/>
  <c r="AC220" i="5"/>
  <c r="AC219" i="5"/>
  <c r="AC218" i="5"/>
  <c r="AC217" i="5"/>
  <c r="AC216" i="5"/>
  <c r="AC215" i="5"/>
  <c r="AC214" i="5"/>
  <c r="AC213" i="5"/>
  <c r="AC212" i="5"/>
  <c r="AC211" i="5"/>
  <c r="AC210" i="5"/>
  <c r="AC209" i="5"/>
  <c r="AC208" i="5"/>
  <c r="AC207" i="5"/>
  <c r="AC206" i="5"/>
  <c r="AC205" i="5"/>
  <c r="AC204" i="5"/>
  <c r="AC203" i="5"/>
  <c r="AC202" i="5"/>
  <c r="AC201" i="5"/>
  <c r="AC200" i="5"/>
  <c r="AC199" i="5"/>
  <c r="AC198" i="5"/>
  <c r="AC197" i="5"/>
  <c r="AC196" i="5"/>
  <c r="AC195" i="5"/>
  <c r="AC194" i="5"/>
  <c r="AC193" i="5"/>
  <c r="AC192" i="5"/>
  <c r="AC191" i="5"/>
  <c r="AC190" i="5"/>
  <c r="AC189" i="5"/>
  <c r="AC188" i="5"/>
  <c r="AC187" i="5"/>
  <c r="AC186" i="5"/>
  <c r="AC185" i="5"/>
  <c r="AC184" i="5"/>
  <c r="AC183" i="5"/>
  <c r="AC182" i="5"/>
  <c r="AC181" i="5"/>
  <c r="AC180" i="5"/>
  <c r="AC179" i="5"/>
  <c r="AC178" i="5"/>
  <c r="AC177" i="5"/>
  <c r="AC176" i="5"/>
  <c r="AC175" i="5"/>
  <c r="AC174" i="5"/>
  <c r="AC173" i="5"/>
  <c r="AC172" i="5"/>
  <c r="AC171" i="5"/>
  <c r="AC170" i="5"/>
  <c r="AC169" i="5"/>
  <c r="AC168" i="5"/>
  <c r="AC167" i="5"/>
  <c r="AC166" i="5"/>
  <c r="AC165" i="5"/>
  <c r="AC164" i="5"/>
  <c r="AC163" i="5"/>
  <c r="AC162" i="5"/>
  <c r="AC161" i="5"/>
  <c r="AC160" i="5"/>
  <c r="AC159" i="5"/>
  <c r="AC158" i="5"/>
  <c r="AC157" i="5"/>
  <c r="AC156" i="5"/>
  <c r="AC155" i="5"/>
  <c r="AC154" i="5"/>
  <c r="AC153" i="5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AO16" i="5"/>
  <c r="AN16" i="5"/>
  <c r="AM16" i="5"/>
  <c r="AL16" i="5"/>
  <c r="AO15" i="5"/>
  <c r="AN15" i="5"/>
  <c r="AM15" i="5"/>
  <c r="AL15" i="5"/>
  <c r="AO14" i="5"/>
  <c r="AN14" i="5"/>
  <c r="AM14" i="5"/>
  <c r="AL14" i="5"/>
  <c r="AP11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3" i="5"/>
  <c r="K4" i="5"/>
  <c r="N4" i="5" s="1"/>
  <c r="AD4" i="5" s="1"/>
  <c r="AE4" i="5" s="1"/>
  <c r="K5" i="5"/>
  <c r="N5" i="5" s="1"/>
  <c r="AD5" i="5" s="1"/>
  <c r="AE5" i="5" s="1"/>
  <c r="K6" i="5"/>
  <c r="N6" i="5" s="1"/>
  <c r="AD6" i="5" s="1"/>
  <c r="AE6" i="5" s="1"/>
  <c r="K7" i="5"/>
  <c r="N7" i="5" s="1"/>
  <c r="AD7" i="5" s="1"/>
  <c r="AE7" i="5" s="1"/>
  <c r="K8" i="5"/>
  <c r="N8" i="5" s="1"/>
  <c r="K9" i="5"/>
  <c r="N9" i="5" s="1"/>
  <c r="K10" i="5"/>
  <c r="N10" i="5" s="1"/>
  <c r="K11" i="5"/>
  <c r="N11" i="5" s="1"/>
  <c r="K12" i="5"/>
  <c r="N12" i="5" s="1"/>
  <c r="K13" i="5"/>
  <c r="N13" i="5" s="1"/>
  <c r="K14" i="5"/>
  <c r="N14" i="5" s="1"/>
  <c r="K15" i="5"/>
  <c r="N15" i="5" s="1"/>
  <c r="K16" i="5"/>
  <c r="N16" i="5" s="1"/>
  <c r="K17" i="5"/>
  <c r="N17" i="5" s="1"/>
  <c r="K18" i="5"/>
  <c r="N18" i="5" s="1"/>
  <c r="K19" i="5"/>
  <c r="N19" i="5" s="1"/>
  <c r="K20" i="5"/>
  <c r="N20" i="5" s="1"/>
  <c r="K21" i="5"/>
  <c r="N21" i="5" s="1"/>
  <c r="K22" i="5"/>
  <c r="N22" i="5" s="1"/>
  <c r="K23" i="5"/>
  <c r="N23" i="5" s="1"/>
  <c r="K24" i="5"/>
  <c r="N24" i="5" s="1"/>
  <c r="K25" i="5"/>
  <c r="N25" i="5" s="1"/>
  <c r="K26" i="5"/>
  <c r="N26" i="5" s="1"/>
  <c r="K27" i="5"/>
  <c r="N27" i="5" s="1"/>
  <c r="K28" i="5"/>
  <c r="N28" i="5" s="1"/>
  <c r="K29" i="5"/>
  <c r="N29" i="5" s="1"/>
  <c r="K30" i="5"/>
  <c r="N30" i="5" s="1"/>
  <c r="K31" i="5"/>
  <c r="N31" i="5" s="1"/>
  <c r="K32" i="5"/>
  <c r="N32" i="5" s="1"/>
  <c r="K33" i="5"/>
  <c r="N33" i="5" s="1"/>
  <c r="K34" i="5"/>
  <c r="N34" i="5" s="1"/>
  <c r="K35" i="5"/>
  <c r="N35" i="5" s="1"/>
  <c r="K36" i="5"/>
  <c r="N36" i="5" s="1"/>
  <c r="K37" i="5"/>
  <c r="N37" i="5" s="1"/>
  <c r="K38" i="5"/>
  <c r="N38" i="5" s="1"/>
  <c r="AD38" i="5" s="1"/>
  <c r="AE38" i="5" s="1"/>
  <c r="K39" i="5"/>
  <c r="N39" i="5" s="1"/>
  <c r="AD39" i="5" s="1"/>
  <c r="AE39" i="5" s="1"/>
  <c r="K40" i="5"/>
  <c r="N40" i="5" s="1"/>
  <c r="AD40" i="5" s="1"/>
  <c r="AE40" i="5" s="1"/>
  <c r="K41" i="5"/>
  <c r="N41" i="5" s="1"/>
  <c r="AD41" i="5" s="1"/>
  <c r="AE41" i="5" s="1"/>
  <c r="K42" i="5"/>
  <c r="N42" i="5" s="1"/>
  <c r="AD42" i="5" s="1"/>
  <c r="AE42" i="5" s="1"/>
  <c r="K43" i="5"/>
  <c r="N43" i="5" s="1"/>
  <c r="K44" i="5"/>
  <c r="N44" i="5" s="1"/>
  <c r="K45" i="5"/>
  <c r="N45" i="5" s="1"/>
  <c r="K46" i="5"/>
  <c r="N46" i="5" s="1"/>
  <c r="K47" i="5"/>
  <c r="N47" i="5" s="1"/>
  <c r="K48" i="5"/>
  <c r="N48" i="5" s="1"/>
  <c r="K49" i="5"/>
  <c r="N49" i="5" s="1"/>
  <c r="K50" i="5"/>
  <c r="N50" i="5" s="1"/>
  <c r="K51" i="5"/>
  <c r="N51" i="5" s="1"/>
  <c r="K52" i="5"/>
  <c r="N52" i="5" s="1"/>
  <c r="K53" i="5"/>
  <c r="N53" i="5" s="1"/>
  <c r="K54" i="5"/>
  <c r="N54" i="5" s="1"/>
  <c r="K55" i="5"/>
  <c r="N55" i="5" s="1"/>
  <c r="K56" i="5"/>
  <c r="N56" i="5" s="1"/>
  <c r="K57" i="5"/>
  <c r="N57" i="5" s="1"/>
  <c r="K58" i="5"/>
  <c r="N58" i="5" s="1"/>
  <c r="K59" i="5"/>
  <c r="N59" i="5" s="1"/>
  <c r="K60" i="5"/>
  <c r="N60" i="5" s="1"/>
  <c r="K61" i="5"/>
  <c r="N61" i="5" s="1"/>
  <c r="K62" i="5"/>
  <c r="N62" i="5" s="1"/>
  <c r="K63" i="5"/>
  <c r="N63" i="5" s="1"/>
  <c r="K64" i="5"/>
  <c r="N64" i="5" s="1"/>
  <c r="K65" i="5"/>
  <c r="N65" i="5" s="1"/>
  <c r="K66" i="5"/>
  <c r="N66" i="5" s="1"/>
  <c r="K67" i="5"/>
  <c r="N67" i="5" s="1"/>
  <c r="K68" i="5"/>
  <c r="N68" i="5" s="1"/>
  <c r="K69" i="5"/>
  <c r="N69" i="5" s="1"/>
  <c r="K70" i="5"/>
  <c r="N70" i="5" s="1"/>
  <c r="K71" i="5"/>
  <c r="N71" i="5" s="1"/>
  <c r="K72" i="5"/>
  <c r="N72" i="5" s="1"/>
  <c r="K73" i="5"/>
  <c r="N73" i="5" s="1"/>
  <c r="AD73" i="5" s="1"/>
  <c r="AE73" i="5" s="1"/>
  <c r="K74" i="5"/>
  <c r="N74" i="5" s="1"/>
  <c r="AD74" i="5" s="1"/>
  <c r="AE74" i="5" s="1"/>
  <c r="K75" i="5"/>
  <c r="N75" i="5" s="1"/>
  <c r="AD75" i="5" s="1"/>
  <c r="AE75" i="5" s="1"/>
  <c r="K76" i="5"/>
  <c r="N76" i="5" s="1"/>
  <c r="AD76" i="5" s="1"/>
  <c r="AE76" i="5" s="1"/>
  <c r="K77" i="5"/>
  <c r="N77" i="5" s="1"/>
  <c r="AD77" i="5" s="1"/>
  <c r="AE77" i="5" s="1"/>
  <c r="K78" i="5"/>
  <c r="N78" i="5" s="1"/>
  <c r="K79" i="5"/>
  <c r="N79" i="5" s="1"/>
  <c r="K80" i="5"/>
  <c r="N80" i="5" s="1"/>
  <c r="K81" i="5"/>
  <c r="N81" i="5" s="1"/>
  <c r="K82" i="5"/>
  <c r="N82" i="5" s="1"/>
  <c r="K83" i="5"/>
  <c r="N83" i="5" s="1"/>
  <c r="K84" i="5"/>
  <c r="N84" i="5" s="1"/>
  <c r="K85" i="5"/>
  <c r="N85" i="5" s="1"/>
  <c r="K86" i="5"/>
  <c r="N86" i="5" s="1"/>
  <c r="K87" i="5"/>
  <c r="N87" i="5" s="1"/>
  <c r="K88" i="5"/>
  <c r="N88" i="5" s="1"/>
  <c r="K89" i="5"/>
  <c r="N89" i="5" s="1"/>
  <c r="K90" i="5"/>
  <c r="N90" i="5" s="1"/>
  <c r="K91" i="5"/>
  <c r="N91" i="5" s="1"/>
  <c r="K92" i="5"/>
  <c r="N92" i="5" s="1"/>
  <c r="K93" i="5"/>
  <c r="N93" i="5" s="1"/>
  <c r="K94" i="5"/>
  <c r="N94" i="5" s="1"/>
  <c r="K95" i="5"/>
  <c r="N95" i="5" s="1"/>
  <c r="K96" i="5"/>
  <c r="N96" i="5" s="1"/>
  <c r="K97" i="5"/>
  <c r="N97" i="5" s="1"/>
  <c r="K98" i="5"/>
  <c r="N98" i="5" s="1"/>
  <c r="K99" i="5"/>
  <c r="N99" i="5" s="1"/>
  <c r="K100" i="5"/>
  <c r="N100" i="5" s="1"/>
  <c r="K101" i="5"/>
  <c r="N101" i="5" s="1"/>
  <c r="K102" i="5"/>
  <c r="N102" i="5" s="1"/>
  <c r="K103" i="5"/>
  <c r="N103" i="5" s="1"/>
  <c r="K104" i="5"/>
  <c r="N104" i="5" s="1"/>
  <c r="K105" i="5"/>
  <c r="N105" i="5" s="1"/>
  <c r="K106" i="5"/>
  <c r="N106" i="5" s="1"/>
  <c r="K107" i="5"/>
  <c r="N107" i="5" s="1"/>
  <c r="K108" i="5"/>
  <c r="N108" i="5" s="1"/>
  <c r="AD108" i="5" s="1"/>
  <c r="AE108" i="5" s="1"/>
  <c r="K109" i="5"/>
  <c r="N109" i="5" s="1"/>
  <c r="AD109" i="5" s="1"/>
  <c r="AE109" i="5" s="1"/>
  <c r="K110" i="5"/>
  <c r="N110" i="5" s="1"/>
  <c r="AD110" i="5" s="1"/>
  <c r="AE110" i="5" s="1"/>
  <c r="K111" i="5"/>
  <c r="N111" i="5" s="1"/>
  <c r="AD111" i="5" s="1"/>
  <c r="AE111" i="5" s="1"/>
  <c r="K112" i="5"/>
  <c r="N112" i="5" s="1"/>
  <c r="AD112" i="5" s="1"/>
  <c r="AE112" i="5" s="1"/>
  <c r="K113" i="5"/>
  <c r="N113" i="5" s="1"/>
  <c r="K114" i="5"/>
  <c r="N114" i="5" s="1"/>
  <c r="K115" i="5"/>
  <c r="N115" i="5" s="1"/>
  <c r="K116" i="5"/>
  <c r="N116" i="5" s="1"/>
  <c r="K117" i="5"/>
  <c r="N117" i="5" s="1"/>
  <c r="K118" i="5"/>
  <c r="N118" i="5" s="1"/>
  <c r="K119" i="5"/>
  <c r="N119" i="5" s="1"/>
  <c r="K120" i="5"/>
  <c r="N120" i="5" s="1"/>
  <c r="K121" i="5"/>
  <c r="N121" i="5" s="1"/>
  <c r="K122" i="5"/>
  <c r="N122" i="5" s="1"/>
  <c r="K123" i="5"/>
  <c r="N123" i="5" s="1"/>
  <c r="K124" i="5"/>
  <c r="N124" i="5" s="1"/>
  <c r="K125" i="5"/>
  <c r="N125" i="5" s="1"/>
  <c r="K126" i="5"/>
  <c r="N126" i="5" s="1"/>
  <c r="K127" i="5"/>
  <c r="N127" i="5" s="1"/>
  <c r="K128" i="5"/>
  <c r="N128" i="5" s="1"/>
  <c r="K129" i="5"/>
  <c r="N129" i="5" s="1"/>
  <c r="K130" i="5"/>
  <c r="N130" i="5" s="1"/>
  <c r="K131" i="5"/>
  <c r="N131" i="5" s="1"/>
  <c r="K132" i="5"/>
  <c r="N132" i="5" s="1"/>
  <c r="K133" i="5"/>
  <c r="N133" i="5" s="1"/>
  <c r="K134" i="5"/>
  <c r="N134" i="5" s="1"/>
  <c r="K135" i="5"/>
  <c r="N135" i="5" s="1"/>
  <c r="K136" i="5"/>
  <c r="N136" i="5" s="1"/>
  <c r="K137" i="5"/>
  <c r="N137" i="5" s="1"/>
  <c r="K138" i="5"/>
  <c r="N138" i="5" s="1"/>
  <c r="K139" i="5"/>
  <c r="N139" i="5" s="1"/>
  <c r="K140" i="5"/>
  <c r="N140" i="5" s="1"/>
  <c r="K141" i="5"/>
  <c r="N141" i="5" s="1"/>
  <c r="K142" i="5"/>
  <c r="N142" i="5" s="1"/>
  <c r="K143" i="5"/>
  <c r="N143" i="5" s="1"/>
  <c r="AD143" i="5" s="1"/>
  <c r="AE143" i="5" s="1"/>
  <c r="K144" i="5"/>
  <c r="N144" i="5" s="1"/>
  <c r="AD144" i="5" s="1"/>
  <c r="AE144" i="5" s="1"/>
  <c r="K145" i="5"/>
  <c r="N145" i="5" s="1"/>
  <c r="AD145" i="5" s="1"/>
  <c r="AE145" i="5" s="1"/>
  <c r="K146" i="5"/>
  <c r="N146" i="5" s="1"/>
  <c r="AD146" i="5" s="1"/>
  <c r="AE146" i="5" s="1"/>
  <c r="K147" i="5"/>
  <c r="N147" i="5" s="1"/>
  <c r="AD147" i="5" s="1"/>
  <c r="AE147" i="5" s="1"/>
  <c r="K148" i="5"/>
  <c r="N148" i="5" s="1"/>
  <c r="K149" i="5"/>
  <c r="N149" i="5" s="1"/>
  <c r="K150" i="5"/>
  <c r="N150" i="5" s="1"/>
  <c r="K151" i="5"/>
  <c r="N151" i="5" s="1"/>
  <c r="K152" i="5"/>
  <c r="N152" i="5" s="1"/>
  <c r="K153" i="5"/>
  <c r="N153" i="5" s="1"/>
  <c r="K154" i="5"/>
  <c r="N154" i="5" s="1"/>
  <c r="K155" i="5"/>
  <c r="N155" i="5" s="1"/>
  <c r="K156" i="5"/>
  <c r="N156" i="5" s="1"/>
  <c r="K157" i="5"/>
  <c r="N157" i="5" s="1"/>
  <c r="K158" i="5"/>
  <c r="N158" i="5" s="1"/>
  <c r="K159" i="5"/>
  <c r="N159" i="5" s="1"/>
  <c r="K160" i="5"/>
  <c r="N160" i="5" s="1"/>
  <c r="K161" i="5"/>
  <c r="N161" i="5" s="1"/>
  <c r="K162" i="5"/>
  <c r="N162" i="5" s="1"/>
  <c r="K163" i="5"/>
  <c r="N163" i="5" s="1"/>
  <c r="K164" i="5"/>
  <c r="N164" i="5" s="1"/>
  <c r="K165" i="5"/>
  <c r="N165" i="5" s="1"/>
  <c r="K166" i="5"/>
  <c r="N166" i="5" s="1"/>
  <c r="K167" i="5"/>
  <c r="N167" i="5" s="1"/>
  <c r="K168" i="5"/>
  <c r="N168" i="5" s="1"/>
  <c r="K169" i="5"/>
  <c r="N169" i="5" s="1"/>
  <c r="K170" i="5"/>
  <c r="N170" i="5" s="1"/>
  <c r="K171" i="5"/>
  <c r="N171" i="5" s="1"/>
  <c r="K172" i="5"/>
  <c r="N172" i="5" s="1"/>
  <c r="K173" i="5"/>
  <c r="N173" i="5" s="1"/>
  <c r="K174" i="5"/>
  <c r="N174" i="5" s="1"/>
  <c r="K175" i="5"/>
  <c r="N175" i="5" s="1"/>
  <c r="K176" i="5"/>
  <c r="N176" i="5" s="1"/>
  <c r="K177" i="5"/>
  <c r="N177" i="5" s="1"/>
  <c r="K178" i="5"/>
  <c r="N178" i="5" s="1"/>
  <c r="AD178" i="5" s="1"/>
  <c r="AE178" i="5" s="1"/>
  <c r="K179" i="5"/>
  <c r="N179" i="5" s="1"/>
  <c r="AD179" i="5" s="1"/>
  <c r="AE179" i="5" s="1"/>
  <c r="K180" i="5"/>
  <c r="N180" i="5" s="1"/>
  <c r="AD180" i="5" s="1"/>
  <c r="AE180" i="5" s="1"/>
  <c r="K181" i="5"/>
  <c r="N181" i="5" s="1"/>
  <c r="AD181" i="5" s="1"/>
  <c r="AE181" i="5" s="1"/>
  <c r="K182" i="5"/>
  <c r="N182" i="5" s="1"/>
  <c r="AD182" i="5" s="1"/>
  <c r="AE182" i="5" s="1"/>
  <c r="K183" i="5"/>
  <c r="N183" i="5" s="1"/>
  <c r="K184" i="5"/>
  <c r="N184" i="5" s="1"/>
  <c r="K185" i="5"/>
  <c r="N185" i="5" s="1"/>
  <c r="K186" i="5"/>
  <c r="N186" i="5" s="1"/>
  <c r="K187" i="5"/>
  <c r="N187" i="5" s="1"/>
  <c r="K188" i="5"/>
  <c r="N188" i="5" s="1"/>
  <c r="K189" i="5"/>
  <c r="N189" i="5" s="1"/>
  <c r="K190" i="5"/>
  <c r="N190" i="5" s="1"/>
  <c r="K191" i="5"/>
  <c r="N191" i="5" s="1"/>
  <c r="K192" i="5"/>
  <c r="N192" i="5" s="1"/>
  <c r="K193" i="5"/>
  <c r="N193" i="5" s="1"/>
  <c r="K194" i="5"/>
  <c r="N194" i="5" s="1"/>
  <c r="K195" i="5"/>
  <c r="N195" i="5" s="1"/>
  <c r="K196" i="5"/>
  <c r="N196" i="5" s="1"/>
  <c r="K197" i="5"/>
  <c r="N197" i="5" s="1"/>
  <c r="K198" i="5"/>
  <c r="N198" i="5" s="1"/>
  <c r="K199" i="5"/>
  <c r="N199" i="5" s="1"/>
  <c r="K200" i="5"/>
  <c r="N200" i="5" s="1"/>
  <c r="K201" i="5"/>
  <c r="N201" i="5" s="1"/>
  <c r="K202" i="5"/>
  <c r="N202" i="5" s="1"/>
  <c r="K203" i="5"/>
  <c r="N203" i="5" s="1"/>
  <c r="K204" i="5"/>
  <c r="N204" i="5" s="1"/>
  <c r="K205" i="5"/>
  <c r="N205" i="5" s="1"/>
  <c r="K206" i="5"/>
  <c r="N206" i="5" s="1"/>
  <c r="K207" i="5"/>
  <c r="N207" i="5" s="1"/>
  <c r="K208" i="5"/>
  <c r="N208" i="5" s="1"/>
  <c r="K209" i="5"/>
  <c r="N209" i="5" s="1"/>
  <c r="K210" i="5"/>
  <c r="N210" i="5" s="1"/>
  <c r="K211" i="5"/>
  <c r="N211" i="5" s="1"/>
  <c r="K212" i="5"/>
  <c r="N212" i="5" s="1"/>
  <c r="K213" i="5"/>
  <c r="N213" i="5" s="1"/>
  <c r="AD213" i="5" s="1"/>
  <c r="AE213" i="5" s="1"/>
  <c r="K214" i="5"/>
  <c r="N214" i="5" s="1"/>
  <c r="AD214" i="5" s="1"/>
  <c r="AE214" i="5" s="1"/>
  <c r="K215" i="5"/>
  <c r="N215" i="5" s="1"/>
  <c r="AD215" i="5" s="1"/>
  <c r="AE215" i="5" s="1"/>
  <c r="K216" i="5"/>
  <c r="N216" i="5" s="1"/>
  <c r="AD216" i="5" s="1"/>
  <c r="AE216" i="5" s="1"/>
  <c r="K217" i="5"/>
  <c r="N217" i="5" s="1"/>
  <c r="AD217" i="5" s="1"/>
  <c r="AE217" i="5" s="1"/>
  <c r="K218" i="5"/>
  <c r="N218" i="5" s="1"/>
  <c r="K219" i="5"/>
  <c r="N219" i="5" s="1"/>
  <c r="K220" i="5"/>
  <c r="N220" i="5" s="1"/>
  <c r="K221" i="5"/>
  <c r="N221" i="5" s="1"/>
  <c r="K222" i="5"/>
  <c r="N222" i="5" s="1"/>
  <c r="K223" i="5"/>
  <c r="N223" i="5" s="1"/>
  <c r="K224" i="5"/>
  <c r="N224" i="5" s="1"/>
  <c r="K225" i="5"/>
  <c r="N225" i="5" s="1"/>
  <c r="K226" i="5"/>
  <c r="N226" i="5" s="1"/>
  <c r="K227" i="5"/>
  <c r="N227" i="5" s="1"/>
  <c r="K228" i="5"/>
  <c r="N228" i="5" s="1"/>
  <c r="K229" i="5"/>
  <c r="N229" i="5" s="1"/>
  <c r="K230" i="5"/>
  <c r="N230" i="5" s="1"/>
  <c r="K231" i="5"/>
  <c r="N231" i="5" s="1"/>
  <c r="K232" i="5"/>
  <c r="N232" i="5" s="1"/>
  <c r="K233" i="5"/>
  <c r="N233" i="5" s="1"/>
  <c r="K234" i="5"/>
  <c r="N234" i="5" s="1"/>
  <c r="K235" i="5"/>
  <c r="N235" i="5" s="1"/>
  <c r="K236" i="5"/>
  <c r="N236" i="5" s="1"/>
  <c r="K237" i="5"/>
  <c r="N237" i="5" s="1"/>
  <c r="K238" i="5"/>
  <c r="N238" i="5" s="1"/>
  <c r="K239" i="5"/>
  <c r="N239" i="5" s="1"/>
  <c r="K240" i="5"/>
  <c r="N240" i="5" s="1"/>
  <c r="K241" i="5"/>
  <c r="N241" i="5" s="1"/>
  <c r="K242" i="5"/>
  <c r="N242" i="5" s="1"/>
  <c r="K243" i="5"/>
  <c r="N243" i="5" s="1"/>
  <c r="K244" i="5"/>
  <c r="N244" i="5" s="1"/>
  <c r="K245" i="5"/>
  <c r="N245" i="5" s="1"/>
  <c r="K246" i="5"/>
  <c r="N246" i="5" s="1"/>
  <c r="K247" i="5"/>
  <c r="N247" i="5" s="1"/>
  <c r="K248" i="5"/>
  <c r="N248" i="5" s="1"/>
  <c r="AD248" i="5" s="1"/>
  <c r="AE248" i="5" s="1"/>
  <c r="K249" i="5"/>
  <c r="N249" i="5" s="1"/>
  <c r="AD249" i="5" s="1"/>
  <c r="AE249" i="5" s="1"/>
  <c r="K250" i="5"/>
  <c r="N250" i="5" s="1"/>
  <c r="AD250" i="5" s="1"/>
  <c r="AE250" i="5" s="1"/>
  <c r="K251" i="5"/>
  <c r="N251" i="5" s="1"/>
  <c r="AD251" i="5" s="1"/>
  <c r="AE251" i="5" s="1"/>
  <c r="K252" i="5"/>
  <c r="N252" i="5" s="1"/>
  <c r="AD252" i="5" s="1"/>
  <c r="AE252" i="5" s="1"/>
  <c r="K253" i="5"/>
  <c r="N253" i="5" s="1"/>
  <c r="K254" i="5"/>
  <c r="N254" i="5" s="1"/>
  <c r="K255" i="5"/>
  <c r="N255" i="5" s="1"/>
  <c r="K256" i="5"/>
  <c r="N256" i="5" s="1"/>
  <c r="K257" i="5"/>
  <c r="N257" i="5" s="1"/>
  <c r="K258" i="5"/>
  <c r="N258" i="5" s="1"/>
  <c r="K259" i="5"/>
  <c r="N259" i="5" s="1"/>
  <c r="K260" i="5"/>
  <c r="N260" i="5" s="1"/>
  <c r="K261" i="5"/>
  <c r="N261" i="5" s="1"/>
  <c r="K262" i="5"/>
  <c r="N262" i="5" s="1"/>
  <c r="K263" i="5"/>
  <c r="N263" i="5" s="1"/>
  <c r="K264" i="5"/>
  <c r="N264" i="5" s="1"/>
  <c r="K265" i="5"/>
  <c r="N265" i="5" s="1"/>
  <c r="K266" i="5"/>
  <c r="N266" i="5" s="1"/>
  <c r="K267" i="5"/>
  <c r="N267" i="5" s="1"/>
  <c r="K268" i="5"/>
  <c r="N268" i="5" s="1"/>
  <c r="K269" i="5"/>
  <c r="N269" i="5" s="1"/>
  <c r="K270" i="5"/>
  <c r="N270" i="5" s="1"/>
  <c r="K271" i="5"/>
  <c r="N271" i="5" s="1"/>
  <c r="K272" i="5"/>
  <c r="N272" i="5" s="1"/>
  <c r="K273" i="5"/>
  <c r="N273" i="5" s="1"/>
  <c r="K274" i="5"/>
  <c r="N274" i="5" s="1"/>
  <c r="K275" i="5"/>
  <c r="N275" i="5" s="1"/>
  <c r="K276" i="5"/>
  <c r="N276" i="5" s="1"/>
  <c r="K277" i="5"/>
  <c r="N277" i="5" s="1"/>
  <c r="K278" i="5"/>
  <c r="N278" i="5" s="1"/>
  <c r="K279" i="5"/>
  <c r="N279" i="5" s="1"/>
  <c r="K280" i="5"/>
  <c r="N280" i="5" s="1"/>
  <c r="K281" i="5"/>
  <c r="N281" i="5" s="1"/>
  <c r="K282" i="5"/>
  <c r="N282" i="5" s="1"/>
  <c r="K283" i="5"/>
  <c r="N283" i="5" s="1"/>
  <c r="AD283" i="5" s="1"/>
  <c r="AE283" i="5" s="1"/>
  <c r="K284" i="5"/>
  <c r="N284" i="5" s="1"/>
  <c r="AD284" i="5" s="1"/>
  <c r="AE284" i="5" s="1"/>
  <c r="K285" i="5"/>
  <c r="N285" i="5" s="1"/>
  <c r="AD285" i="5" s="1"/>
  <c r="AE285" i="5" s="1"/>
  <c r="K286" i="5"/>
  <c r="N286" i="5" s="1"/>
  <c r="AD286" i="5" s="1"/>
  <c r="AE286" i="5" s="1"/>
  <c r="K287" i="5"/>
  <c r="N287" i="5" s="1"/>
  <c r="AD287" i="5" s="1"/>
  <c r="AE287" i="5" s="1"/>
  <c r="K288" i="5"/>
  <c r="N288" i="5" s="1"/>
  <c r="K289" i="5"/>
  <c r="N289" i="5" s="1"/>
  <c r="K290" i="5"/>
  <c r="N290" i="5" s="1"/>
  <c r="K291" i="5"/>
  <c r="N291" i="5" s="1"/>
  <c r="K292" i="5"/>
  <c r="N292" i="5" s="1"/>
  <c r="K293" i="5"/>
  <c r="N293" i="5" s="1"/>
  <c r="K294" i="5"/>
  <c r="N294" i="5" s="1"/>
  <c r="K295" i="5"/>
  <c r="N295" i="5" s="1"/>
  <c r="K296" i="5"/>
  <c r="N296" i="5" s="1"/>
  <c r="K297" i="5"/>
  <c r="N297" i="5" s="1"/>
  <c r="K298" i="5"/>
  <c r="N298" i="5" s="1"/>
  <c r="K299" i="5"/>
  <c r="N299" i="5" s="1"/>
  <c r="K300" i="5"/>
  <c r="N300" i="5" s="1"/>
  <c r="K301" i="5"/>
  <c r="N301" i="5" s="1"/>
  <c r="K302" i="5"/>
  <c r="N302" i="5" s="1"/>
  <c r="K303" i="5"/>
  <c r="N303" i="5" s="1"/>
  <c r="K304" i="5"/>
  <c r="N304" i="5" s="1"/>
  <c r="K305" i="5"/>
  <c r="N305" i="5" s="1"/>
  <c r="K306" i="5"/>
  <c r="N306" i="5" s="1"/>
  <c r="K307" i="5"/>
  <c r="N307" i="5" s="1"/>
  <c r="K308" i="5"/>
  <c r="N308" i="5" s="1"/>
  <c r="K309" i="5"/>
  <c r="N309" i="5" s="1"/>
  <c r="K310" i="5"/>
  <c r="N310" i="5" s="1"/>
  <c r="K311" i="5"/>
  <c r="N311" i="5" s="1"/>
  <c r="K312" i="5"/>
  <c r="N312" i="5" s="1"/>
  <c r="K313" i="5"/>
  <c r="N313" i="5" s="1"/>
  <c r="K314" i="5"/>
  <c r="N314" i="5" s="1"/>
  <c r="K315" i="5"/>
  <c r="N315" i="5" s="1"/>
  <c r="K316" i="5"/>
  <c r="N316" i="5" s="1"/>
  <c r="K317" i="5"/>
  <c r="N317" i="5" s="1"/>
  <c r="K318" i="5"/>
  <c r="N318" i="5" s="1"/>
  <c r="AD318" i="5" s="1"/>
  <c r="AE318" i="5" s="1"/>
  <c r="K319" i="5"/>
  <c r="N319" i="5" s="1"/>
  <c r="AD319" i="5" s="1"/>
  <c r="AE319" i="5" s="1"/>
  <c r="K320" i="5"/>
  <c r="N320" i="5" s="1"/>
  <c r="AD320" i="5" s="1"/>
  <c r="AE320" i="5" s="1"/>
  <c r="K321" i="5"/>
  <c r="N321" i="5" s="1"/>
  <c r="AD321" i="5" s="1"/>
  <c r="AE321" i="5" s="1"/>
  <c r="K322" i="5"/>
  <c r="N322" i="5" s="1"/>
  <c r="AD322" i="5" s="1"/>
  <c r="AE322" i="5" s="1"/>
  <c r="K323" i="5"/>
  <c r="N323" i="5" s="1"/>
  <c r="K324" i="5"/>
  <c r="N324" i="5" s="1"/>
  <c r="K325" i="5"/>
  <c r="N325" i="5" s="1"/>
  <c r="K326" i="5"/>
  <c r="N326" i="5" s="1"/>
  <c r="K327" i="5"/>
  <c r="N327" i="5" s="1"/>
  <c r="K328" i="5"/>
  <c r="N328" i="5" s="1"/>
  <c r="K329" i="5"/>
  <c r="N329" i="5" s="1"/>
  <c r="K330" i="5"/>
  <c r="N330" i="5" s="1"/>
  <c r="K331" i="5"/>
  <c r="N331" i="5" s="1"/>
  <c r="K332" i="5"/>
  <c r="N332" i="5" s="1"/>
  <c r="K333" i="5"/>
  <c r="N333" i="5" s="1"/>
  <c r="K334" i="5"/>
  <c r="N334" i="5" s="1"/>
  <c r="K335" i="5"/>
  <c r="N335" i="5" s="1"/>
  <c r="K336" i="5"/>
  <c r="N336" i="5" s="1"/>
  <c r="K337" i="5"/>
  <c r="N337" i="5" s="1"/>
  <c r="K338" i="5"/>
  <c r="N338" i="5" s="1"/>
  <c r="K339" i="5"/>
  <c r="N339" i="5" s="1"/>
  <c r="K340" i="5"/>
  <c r="N340" i="5" s="1"/>
  <c r="K341" i="5"/>
  <c r="N341" i="5" s="1"/>
  <c r="K342" i="5"/>
  <c r="N342" i="5" s="1"/>
  <c r="K343" i="5"/>
  <c r="N343" i="5" s="1"/>
  <c r="K344" i="5"/>
  <c r="N344" i="5" s="1"/>
  <c r="K345" i="5"/>
  <c r="N345" i="5" s="1"/>
  <c r="K346" i="5"/>
  <c r="N346" i="5" s="1"/>
  <c r="K347" i="5"/>
  <c r="N347" i="5" s="1"/>
  <c r="K348" i="5"/>
  <c r="N348" i="5" s="1"/>
  <c r="K349" i="5"/>
  <c r="N349" i="5" s="1"/>
  <c r="K350" i="5"/>
  <c r="N350" i="5" s="1"/>
  <c r="K351" i="5"/>
  <c r="N351" i="5" s="1"/>
  <c r="K352" i="5"/>
  <c r="N352" i="5" s="1"/>
  <c r="K353" i="5"/>
  <c r="N353" i="5" s="1"/>
  <c r="AD353" i="5" s="1"/>
  <c r="AE353" i="5" s="1"/>
  <c r="K354" i="5"/>
  <c r="N354" i="5" s="1"/>
  <c r="AD354" i="5" s="1"/>
  <c r="AE354" i="5" s="1"/>
  <c r="K355" i="5"/>
  <c r="N355" i="5" s="1"/>
  <c r="AD355" i="5" s="1"/>
  <c r="AE355" i="5" s="1"/>
  <c r="K356" i="5"/>
  <c r="N356" i="5" s="1"/>
  <c r="AD356" i="5" s="1"/>
  <c r="AE356" i="5" s="1"/>
  <c r="K357" i="5"/>
  <c r="N357" i="5" s="1"/>
  <c r="AD357" i="5" s="1"/>
  <c r="AE357" i="5" s="1"/>
  <c r="K358" i="5"/>
  <c r="N358" i="5" s="1"/>
  <c r="K359" i="5"/>
  <c r="N359" i="5" s="1"/>
  <c r="K360" i="5"/>
  <c r="N360" i="5" s="1"/>
  <c r="K361" i="5"/>
  <c r="N361" i="5" s="1"/>
  <c r="K362" i="5"/>
  <c r="N362" i="5" s="1"/>
  <c r="K363" i="5"/>
  <c r="N363" i="5" s="1"/>
  <c r="K364" i="5"/>
  <c r="N364" i="5" s="1"/>
  <c r="K365" i="5"/>
  <c r="N365" i="5" s="1"/>
  <c r="K366" i="5"/>
  <c r="N366" i="5" s="1"/>
  <c r="K367" i="5"/>
  <c r="N367" i="5" s="1"/>
  <c r="K368" i="5"/>
  <c r="N368" i="5" s="1"/>
  <c r="K369" i="5"/>
  <c r="N369" i="5" s="1"/>
  <c r="K370" i="5"/>
  <c r="N370" i="5" s="1"/>
  <c r="K371" i="5"/>
  <c r="N371" i="5" s="1"/>
  <c r="K372" i="5"/>
  <c r="N372" i="5" s="1"/>
  <c r="K373" i="5"/>
  <c r="N373" i="5" s="1"/>
  <c r="K374" i="5"/>
  <c r="N374" i="5" s="1"/>
  <c r="K375" i="5"/>
  <c r="N375" i="5" s="1"/>
  <c r="K376" i="5"/>
  <c r="N376" i="5" s="1"/>
  <c r="K377" i="5"/>
  <c r="N377" i="5" s="1"/>
  <c r="K378" i="5"/>
  <c r="N378" i="5" s="1"/>
  <c r="K379" i="5"/>
  <c r="N379" i="5" s="1"/>
  <c r="K380" i="5"/>
  <c r="N380" i="5" s="1"/>
  <c r="K381" i="5"/>
  <c r="N381" i="5" s="1"/>
  <c r="K382" i="5"/>
  <c r="N382" i="5" s="1"/>
  <c r="K383" i="5"/>
  <c r="N383" i="5" s="1"/>
  <c r="K384" i="5"/>
  <c r="N384" i="5" s="1"/>
  <c r="K385" i="5"/>
  <c r="N385" i="5" s="1"/>
  <c r="K386" i="5"/>
  <c r="N386" i="5" s="1"/>
  <c r="K387" i="5"/>
  <c r="N387" i="5" s="1"/>
  <c r="K388" i="5"/>
  <c r="N388" i="5" s="1"/>
  <c r="AD388" i="5" s="1"/>
  <c r="AE388" i="5" s="1"/>
  <c r="K389" i="5"/>
  <c r="N389" i="5" s="1"/>
  <c r="AD389" i="5" s="1"/>
  <c r="AE389" i="5" s="1"/>
  <c r="K390" i="5"/>
  <c r="N390" i="5" s="1"/>
  <c r="AD390" i="5" s="1"/>
  <c r="AE390" i="5" s="1"/>
  <c r="K391" i="5"/>
  <c r="N391" i="5" s="1"/>
  <c r="AD391" i="5" s="1"/>
  <c r="AE391" i="5" s="1"/>
  <c r="K392" i="5"/>
  <c r="N392" i="5" s="1"/>
  <c r="AD392" i="5" s="1"/>
  <c r="AE392" i="5" s="1"/>
  <c r="K393" i="5"/>
  <c r="N393" i="5" s="1"/>
  <c r="K394" i="5"/>
  <c r="N394" i="5" s="1"/>
  <c r="K395" i="5"/>
  <c r="N395" i="5" s="1"/>
  <c r="K396" i="5"/>
  <c r="N396" i="5" s="1"/>
  <c r="K397" i="5"/>
  <c r="N397" i="5" s="1"/>
  <c r="K398" i="5"/>
  <c r="N398" i="5" s="1"/>
  <c r="K399" i="5"/>
  <c r="N399" i="5" s="1"/>
  <c r="K400" i="5"/>
  <c r="N400" i="5" s="1"/>
  <c r="K401" i="5"/>
  <c r="N401" i="5" s="1"/>
  <c r="K402" i="5"/>
  <c r="N402" i="5" s="1"/>
  <c r="K403" i="5"/>
  <c r="N403" i="5" s="1"/>
  <c r="K404" i="5"/>
  <c r="N404" i="5" s="1"/>
  <c r="K405" i="5"/>
  <c r="N405" i="5" s="1"/>
  <c r="K406" i="5"/>
  <c r="N406" i="5" s="1"/>
  <c r="K407" i="5"/>
  <c r="N407" i="5" s="1"/>
  <c r="K408" i="5"/>
  <c r="N408" i="5" s="1"/>
  <c r="K409" i="5"/>
  <c r="N409" i="5" s="1"/>
  <c r="K410" i="5"/>
  <c r="N410" i="5" s="1"/>
  <c r="K411" i="5"/>
  <c r="N411" i="5" s="1"/>
  <c r="K412" i="5"/>
  <c r="N412" i="5" s="1"/>
  <c r="K413" i="5"/>
  <c r="N413" i="5" s="1"/>
  <c r="K414" i="5"/>
  <c r="N414" i="5" s="1"/>
  <c r="K415" i="5"/>
  <c r="N415" i="5" s="1"/>
  <c r="K416" i="5"/>
  <c r="N416" i="5" s="1"/>
  <c r="K417" i="5"/>
  <c r="N417" i="5" s="1"/>
  <c r="K418" i="5"/>
  <c r="N418" i="5" s="1"/>
  <c r="K419" i="5"/>
  <c r="N419" i="5" s="1"/>
  <c r="K420" i="5"/>
  <c r="N420" i="5" s="1"/>
  <c r="K421" i="5"/>
  <c r="N421" i="5" s="1"/>
  <c r="K422" i="5"/>
  <c r="N422" i="5" s="1"/>
  <c r="K423" i="5"/>
  <c r="N423" i="5" s="1"/>
  <c r="AD423" i="5" s="1"/>
  <c r="AE423" i="5" s="1"/>
  <c r="K424" i="5"/>
  <c r="N424" i="5" s="1"/>
  <c r="AD424" i="5" s="1"/>
  <c r="AE424" i="5" s="1"/>
  <c r="K425" i="5"/>
  <c r="N425" i="5" s="1"/>
  <c r="AD425" i="5" s="1"/>
  <c r="AE425" i="5" s="1"/>
  <c r="K426" i="5"/>
  <c r="N426" i="5" s="1"/>
  <c r="AD426" i="5" s="1"/>
  <c r="AE426" i="5" s="1"/>
  <c r="K427" i="5"/>
  <c r="N427" i="5" s="1"/>
  <c r="AD427" i="5" s="1"/>
  <c r="AE427" i="5" s="1"/>
  <c r="K428" i="5"/>
  <c r="N428" i="5" s="1"/>
  <c r="K429" i="5"/>
  <c r="N429" i="5" s="1"/>
  <c r="K430" i="5"/>
  <c r="N430" i="5" s="1"/>
  <c r="K431" i="5"/>
  <c r="N431" i="5" s="1"/>
  <c r="K432" i="5"/>
  <c r="N432" i="5" s="1"/>
  <c r="K433" i="5"/>
  <c r="N433" i="5" s="1"/>
  <c r="K434" i="5"/>
  <c r="N434" i="5" s="1"/>
  <c r="K435" i="5"/>
  <c r="N435" i="5" s="1"/>
  <c r="K436" i="5"/>
  <c r="N436" i="5" s="1"/>
  <c r="K437" i="5"/>
  <c r="N437" i="5" s="1"/>
  <c r="K438" i="5"/>
  <c r="N438" i="5" s="1"/>
  <c r="K439" i="5"/>
  <c r="N439" i="5" s="1"/>
  <c r="K440" i="5"/>
  <c r="N440" i="5" s="1"/>
  <c r="K441" i="5"/>
  <c r="N441" i="5" s="1"/>
  <c r="K442" i="5"/>
  <c r="N442" i="5" s="1"/>
  <c r="K443" i="5"/>
  <c r="N443" i="5" s="1"/>
  <c r="K444" i="5"/>
  <c r="N444" i="5" s="1"/>
  <c r="K445" i="5"/>
  <c r="N445" i="5" s="1"/>
  <c r="K446" i="5"/>
  <c r="N446" i="5" s="1"/>
  <c r="K447" i="5"/>
  <c r="N447" i="5" s="1"/>
  <c r="K448" i="5"/>
  <c r="N448" i="5" s="1"/>
  <c r="K449" i="5"/>
  <c r="N449" i="5" s="1"/>
  <c r="K450" i="5"/>
  <c r="N450" i="5" s="1"/>
  <c r="K451" i="5"/>
  <c r="N451" i="5" s="1"/>
  <c r="K452" i="5"/>
  <c r="N452" i="5" s="1"/>
  <c r="K453" i="5"/>
  <c r="N453" i="5" s="1"/>
  <c r="K454" i="5"/>
  <c r="N454" i="5" s="1"/>
  <c r="K455" i="5"/>
  <c r="N455" i="5" s="1"/>
  <c r="K456" i="5"/>
  <c r="N456" i="5" s="1"/>
  <c r="K457" i="5"/>
  <c r="N457" i="5" s="1"/>
  <c r="K458" i="5"/>
  <c r="N458" i="5" s="1"/>
  <c r="AD458" i="5" s="1"/>
  <c r="AE458" i="5" s="1"/>
  <c r="K459" i="5"/>
  <c r="N459" i="5" s="1"/>
  <c r="AD459" i="5" s="1"/>
  <c r="AE459" i="5" s="1"/>
  <c r="K460" i="5"/>
  <c r="N460" i="5" s="1"/>
  <c r="AD460" i="5" s="1"/>
  <c r="AE460" i="5" s="1"/>
  <c r="K461" i="5"/>
  <c r="N461" i="5" s="1"/>
  <c r="AD461" i="5" s="1"/>
  <c r="AE461" i="5" s="1"/>
  <c r="K462" i="5"/>
  <c r="N462" i="5" s="1"/>
  <c r="AD462" i="5" s="1"/>
  <c r="AE462" i="5" s="1"/>
  <c r="K463" i="5"/>
  <c r="N463" i="5" s="1"/>
  <c r="K464" i="5"/>
  <c r="N464" i="5" s="1"/>
  <c r="K465" i="5"/>
  <c r="N465" i="5" s="1"/>
  <c r="K466" i="5"/>
  <c r="N466" i="5" s="1"/>
  <c r="K467" i="5"/>
  <c r="N467" i="5" s="1"/>
  <c r="K468" i="5"/>
  <c r="N468" i="5" s="1"/>
  <c r="K469" i="5"/>
  <c r="N469" i="5" s="1"/>
  <c r="K470" i="5"/>
  <c r="N470" i="5" s="1"/>
  <c r="K471" i="5"/>
  <c r="N471" i="5" s="1"/>
  <c r="K472" i="5"/>
  <c r="N472" i="5" s="1"/>
  <c r="K473" i="5"/>
  <c r="N473" i="5" s="1"/>
  <c r="K474" i="5"/>
  <c r="N474" i="5" s="1"/>
  <c r="K475" i="5"/>
  <c r="N475" i="5" s="1"/>
  <c r="K476" i="5"/>
  <c r="N476" i="5" s="1"/>
  <c r="K477" i="5"/>
  <c r="N477" i="5" s="1"/>
  <c r="K478" i="5"/>
  <c r="N478" i="5" s="1"/>
  <c r="K479" i="5"/>
  <c r="N479" i="5" s="1"/>
  <c r="K480" i="5"/>
  <c r="N480" i="5" s="1"/>
  <c r="K481" i="5"/>
  <c r="N481" i="5" s="1"/>
  <c r="K482" i="5"/>
  <c r="N482" i="5" s="1"/>
  <c r="K483" i="5"/>
  <c r="N483" i="5" s="1"/>
  <c r="K484" i="5"/>
  <c r="N484" i="5" s="1"/>
  <c r="K485" i="5"/>
  <c r="N485" i="5" s="1"/>
  <c r="K486" i="5"/>
  <c r="N486" i="5" s="1"/>
  <c r="K487" i="5"/>
  <c r="N487" i="5" s="1"/>
  <c r="K488" i="5"/>
  <c r="N488" i="5" s="1"/>
  <c r="K489" i="5"/>
  <c r="N489" i="5" s="1"/>
  <c r="K490" i="5"/>
  <c r="N490" i="5" s="1"/>
  <c r="K491" i="5"/>
  <c r="N491" i="5" s="1"/>
  <c r="K492" i="5"/>
  <c r="N492" i="5" s="1"/>
  <c r="K493" i="5"/>
  <c r="N493" i="5" s="1"/>
  <c r="AD493" i="5" s="1"/>
  <c r="AE493" i="5" s="1"/>
  <c r="K494" i="5"/>
  <c r="N494" i="5" s="1"/>
  <c r="AD494" i="5" s="1"/>
  <c r="AE494" i="5" s="1"/>
  <c r="K495" i="5"/>
  <c r="N495" i="5" s="1"/>
  <c r="AD495" i="5" s="1"/>
  <c r="AE495" i="5" s="1"/>
  <c r="K496" i="5"/>
  <c r="N496" i="5" s="1"/>
  <c r="AD496" i="5" s="1"/>
  <c r="AE496" i="5" s="1"/>
  <c r="K497" i="5"/>
  <c r="N497" i="5" s="1"/>
  <c r="AD497" i="5" s="1"/>
  <c r="AE497" i="5" s="1"/>
  <c r="K498" i="5"/>
  <c r="N498" i="5" s="1"/>
  <c r="K499" i="5"/>
  <c r="N499" i="5" s="1"/>
  <c r="K500" i="5"/>
  <c r="N500" i="5" s="1"/>
  <c r="K501" i="5"/>
  <c r="N501" i="5" s="1"/>
  <c r="K502" i="5"/>
  <c r="N502" i="5" s="1"/>
  <c r="K503" i="5"/>
  <c r="N503" i="5" s="1"/>
  <c r="K504" i="5"/>
  <c r="N504" i="5" s="1"/>
  <c r="K505" i="5"/>
  <c r="N505" i="5" s="1"/>
  <c r="K506" i="5"/>
  <c r="N506" i="5" s="1"/>
  <c r="K507" i="5"/>
  <c r="N507" i="5" s="1"/>
  <c r="K508" i="5"/>
  <c r="N508" i="5" s="1"/>
  <c r="K509" i="5"/>
  <c r="N509" i="5" s="1"/>
  <c r="K510" i="5"/>
  <c r="N510" i="5" s="1"/>
  <c r="K511" i="5"/>
  <c r="N511" i="5" s="1"/>
  <c r="K512" i="5"/>
  <c r="N512" i="5" s="1"/>
  <c r="K513" i="5"/>
  <c r="N513" i="5" s="1"/>
  <c r="K514" i="5"/>
  <c r="N514" i="5" s="1"/>
  <c r="K515" i="5"/>
  <c r="N515" i="5" s="1"/>
  <c r="K516" i="5"/>
  <c r="N516" i="5" s="1"/>
  <c r="K517" i="5"/>
  <c r="N517" i="5" s="1"/>
  <c r="K518" i="5"/>
  <c r="N518" i="5" s="1"/>
  <c r="K519" i="5"/>
  <c r="N519" i="5" s="1"/>
  <c r="K520" i="5"/>
  <c r="N520" i="5" s="1"/>
  <c r="K521" i="5"/>
  <c r="N521" i="5" s="1"/>
  <c r="K522" i="5"/>
  <c r="N522" i="5" s="1"/>
  <c r="K523" i="5"/>
  <c r="N523" i="5" s="1"/>
  <c r="K524" i="5"/>
  <c r="N524" i="5" s="1"/>
  <c r="K525" i="5"/>
  <c r="N525" i="5" s="1"/>
  <c r="K526" i="5"/>
  <c r="N526" i="5" s="1"/>
  <c r="K527" i="5"/>
  <c r="N527" i="5" s="1"/>
  <c r="K528" i="5"/>
  <c r="N528" i="5" s="1"/>
  <c r="AD528" i="5" s="1"/>
  <c r="AE528" i="5" s="1"/>
  <c r="K529" i="5"/>
  <c r="N529" i="5" s="1"/>
  <c r="AD529" i="5" s="1"/>
  <c r="AE529" i="5" s="1"/>
  <c r="K530" i="5"/>
  <c r="N530" i="5" s="1"/>
  <c r="AD530" i="5" s="1"/>
  <c r="AE530" i="5" s="1"/>
  <c r="K531" i="5"/>
  <c r="N531" i="5" s="1"/>
  <c r="AD531" i="5" s="1"/>
  <c r="AE531" i="5" s="1"/>
  <c r="K532" i="5"/>
  <c r="N532" i="5" s="1"/>
  <c r="AD532" i="5" s="1"/>
  <c r="AE532" i="5" s="1"/>
  <c r="K533" i="5"/>
  <c r="N533" i="5" s="1"/>
  <c r="K534" i="5"/>
  <c r="N534" i="5" s="1"/>
  <c r="K535" i="5"/>
  <c r="N535" i="5" s="1"/>
  <c r="K536" i="5"/>
  <c r="N536" i="5" s="1"/>
  <c r="K537" i="5"/>
  <c r="N537" i="5" s="1"/>
  <c r="K538" i="5"/>
  <c r="N538" i="5" s="1"/>
  <c r="K539" i="5"/>
  <c r="N539" i="5" s="1"/>
  <c r="K540" i="5"/>
  <c r="N540" i="5" s="1"/>
  <c r="K541" i="5"/>
  <c r="N541" i="5" s="1"/>
  <c r="K542" i="5"/>
  <c r="N542" i="5" s="1"/>
  <c r="K543" i="5"/>
  <c r="N543" i="5" s="1"/>
  <c r="K544" i="5"/>
  <c r="N544" i="5" s="1"/>
  <c r="K545" i="5"/>
  <c r="N545" i="5" s="1"/>
  <c r="K546" i="5"/>
  <c r="N546" i="5" s="1"/>
  <c r="K547" i="5"/>
  <c r="N547" i="5" s="1"/>
  <c r="K548" i="5"/>
  <c r="N548" i="5" s="1"/>
  <c r="K549" i="5"/>
  <c r="N549" i="5" s="1"/>
  <c r="K550" i="5"/>
  <c r="N550" i="5" s="1"/>
  <c r="K551" i="5"/>
  <c r="N551" i="5" s="1"/>
  <c r="K552" i="5"/>
  <c r="N552" i="5" s="1"/>
  <c r="K553" i="5"/>
  <c r="N553" i="5" s="1"/>
  <c r="K554" i="5"/>
  <c r="N554" i="5" s="1"/>
  <c r="K555" i="5"/>
  <c r="N555" i="5" s="1"/>
  <c r="K556" i="5"/>
  <c r="N556" i="5" s="1"/>
  <c r="K557" i="5"/>
  <c r="N557" i="5" s="1"/>
  <c r="K558" i="5"/>
  <c r="N558" i="5" s="1"/>
  <c r="K559" i="5"/>
  <c r="N559" i="5" s="1"/>
  <c r="K560" i="5"/>
  <c r="N560" i="5" s="1"/>
  <c r="K561" i="5"/>
  <c r="N561" i="5" s="1"/>
  <c r="K562" i="5"/>
  <c r="N562" i="5" s="1"/>
  <c r="K563" i="5"/>
  <c r="N563" i="5" s="1"/>
  <c r="AD563" i="5" s="1"/>
  <c r="AE563" i="5" s="1"/>
  <c r="K564" i="5"/>
  <c r="N564" i="5" s="1"/>
  <c r="AD564" i="5" s="1"/>
  <c r="AE564" i="5" s="1"/>
  <c r="K565" i="5"/>
  <c r="N565" i="5" s="1"/>
  <c r="AD565" i="5" s="1"/>
  <c r="AE565" i="5" s="1"/>
  <c r="K566" i="5"/>
  <c r="N566" i="5" s="1"/>
  <c r="AD566" i="5" s="1"/>
  <c r="AE566" i="5" s="1"/>
  <c r="K567" i="5"/>
  <c r="N567" i="5" s="1"/>
  <c r="AD567" i="5" s="1"/>
  <c r="AE567" i="5" s="1"/>
  <c r="K568" i="5"/>
  <c r="N568" i="5" s="1"/>
  <c r="K569" i="5"/>
  <c r="N569" i="5" s="1"/>
  <c r="K570" i="5"/>
  <c r="N570" i="5" s="1"/>
  <c r="K571" i="5"/>
  <c r="N571" i="5" s="1"/>
  <c r="K572" i="5"/>
  <c r="N572" i="5" s="1"/>
  <c r="K573" i="5"/>
  <c r="N573" i="5" s="1"/>
  <c r="K574" i="5"/>
  <c r="N574" i="5" s="1"/>
  <c r="K575" i="5"/>
  <c r="N575" i="5" s="1"/>
  <c r="K576" i="5"/>
  <c r="N576" i="5" s="1"/>
  <c r="K577" i="5"/>
  <c r="N577" i="5" s="1"/>
  <c r="K578" i="5"/>
  <c r="N578" i="5" s="1"/>
  <c r="K579" i="5"/>
  <c r="N579" i="5" s="1"/>
  <c r="K580" i="5"/>
  <c r="N580" i="5" s="1"/>
  <c r="K581" i="5"/>
  <c r="N581" i="5" s="1"/>
  <c r="K582" i="5"/>
  <c r="N582" i="5" s="1"/>
  <c r="K583" i="5"/>
  <c r="N583" i="5" s="1"/>
  <c r="K584" i="5"/>
  <c r="N584" i="5" s="1"/>
  <c r="K585" i="5"/>
  <c r="N585" i="5" s="1"/>
  <c r="K586" i="5"/>
  <c r="N586" i="5" s="1"/>
  <c r="K587" i="5"/>
  <c r="N587" i="5" s="1"/>
  <c r="K588" i="5"/>
  <c r="N588" i="5" s="1"/>
  <c r="K589" i="5"/>
  <c r="N589" i="5" s="1"/>
  <c r="K590" i="5"/>
  <c r="N590" i="5" s="1"/>
  <c r="K591" i="5"/>
  <c r="N591" i="5" s="1"/>
  <c r="K592" i="5"/>
  <c r="N592" i="5" s="1"/>
  <c r="K593" i="5"/>
  <c r="N593" i="5" s="1"/>
  <c r="K594" i="5"/>
  <c r="N594" i="5" s="1"/>
  <c r="K595" i="5"/>
  <c r="N595" i="5" s="1"/>
  <c r="K596" i="5"/>
  <c r="N596" i="5" s="1"/>
  <c r="K597" i="5"/>
  <c r="N597" i="5" s="1"/>
  <c r="K598" i="5"/>
  <c r="N598" i="5" s="1"/>
  <c r="AD598" i="5" s="1"/>
  <c r="AE598" i="5" s="1"/>
  <c r="K599" i="5"/>
  <c r="N599" i="5" s="1"/>
  <c r="AD599" i="5" s="1"/>
  <c r="AE599" i="5" s="1"/>
  <c r="K600" i="5"/>
  <c r="N600" i="5" s="1"/>
  <c r="AD600" i="5" s="1"/>
  <c r="AE600" i="5" s="1"/>
  <c r="K601" i="5"/>
  <c r="N601" i="5" s="1"/>
  <c r="AD601" i="5" s="1"/>
  <c r="AE601" i="5" s="1"/>
  <c r="K602" i="5"/>
  <c r="N602" i="5" s="1"/>
  <c r="AD602" i="5" s="1"/>
  <c r="AE602" i="5" s="1"/>
  <c r="K603" i="5"/>
  <c r="N603" i="5" s="1"/>
  <c r="K604" i="5"/>
  <c r="N604" i="5" s="1"/>
  <c r="K605" i="5"/>
  <c r="N605" i="5" s="1"/>
  <c r="K606" i="5"/>
  <c r="N606" i="5" s="1"/>
  <c r="K607" i="5"/>
  <c r="N607" i="5" s="1"/>
  <c r="K608" i="5"/>
  <c r="N608" i="5" s="1"/>
  <c r="K609" i="5"/>
  <c r="N609" i="5" s="1"/>
  <c r="K610" i="5"/>
  <c r="N610" i="5" s="1"/>
  <c r="K611" i="5"/>
  <c r="N611" i="5" s="1"/>
  <c r="K612" i="5"/>
  <c r="N612" i="5" s="1"/>
  <c r="K613" i="5"/>
  <c r="N613" i="5" s="1"/>
  <c r="K614" i="5"/>
  <c r="N614" i="5" s="1"/>
  <c r="K615" i="5"/>
  <c r="N615" i="5" s="1"/>
  <c r="K616" i="5"/>
  <c r="N616" i="5" s="1"/>
  <c r="K617" i="5"/>
  <c r="N617" i="5" s="1"/>
  <c r="K618" i="5"/>
  <c r="N618" i="5" s="1"/>
  <c r="K619" i="5"/>
  <c r="N619" i="5" s="1"/>
  <c r="K620" i="5"/>
  <c r="N620" i="5" s="1"/>
  <c r="K621" i="5"/>
  <c r="N621" i="5" s="1"/>
  <c r="K622" i="5"/>
  <c r="N622" i="5" s="1"/>
  <c r="K623" i="5"/>
  <c r="N623" i="5" s="1"/>
  <c r="K624" i="5"/>
  <c r="N624" i="5" s="1"/>
  <c r="K625" i="5"/>
  <c r="N625" i="5" s="1"/>
  <c r="K626" i="5"/>
  <c r="N626" i="5" s="1"/>
  <c r="K627" i="5"/>
  <c r="N627" i="5" s="1"/>
  <c r="K628" i="5"/>
  <c r="N628" i="5" s="1"/>
  <c r="K629" i="5"/>
  <c r="N629" i="5" s="1"/>
  <c r="K630" i="5"/>
  <c r="N630" i="5" s="1"/>
  <c r="K631" i="5"/>
  <c r="N631" i="5" s="1"/>
  <c r="K632" i="5"/>
  <c r="N632" i="5" s="1"/>
  <c r="K633" i="5"/>
  <c r="N633" i="5" s="1"/>
  <c r="AD633" i="5" s="1"/>
  <c r="AE633" i="5" s="1"/>
  <c r="K634" i="5"/>
  <c r="N634" i="5" s="1"/>
  <c r="AD634" i="5" s="1"/>
  <c r="AE634" i="5" s="1"/>
  <c r="K635" i="5"/>
  <c r="N635" i="5" s="1"/>
  <c r="AD635" i="5" s="1"/>
  <c r="AE635" i="5" s="1"/>
  <c r="K636" i="5"/>
  <c r="N636" i="5" s="1"/>
  <c r="AD636" i="5" s="1"/>
  <c r="AE636" i="5" s="1"/>
  <c r="K637" i="5"/>
  <c r="N637" i="5" s="1"/>
  <c r="AD637" i="5" s="1"/>
  <c r="AE637" i="5" s="1"/>
  <c r="K638" i="5"/>
  <c r="N638" i="5" s="1"/>
  <c r="K639" i="5"/>
  <c r="N639" i="5" s="1"/>
  <c r="K640" i="5"/>
  <c r="N640" i="5" s="1"/>
  <c r="K641" i="5"/>
  <c r="N641" i="5" s="1"/>
  <c r="K642" i="5"/>
  <c r="N642" i="5" s="1"/>
  <c r="K643" i="5"/>
  <c r="N643" i="5" s="1"/>
  <c r="K644" i="5"/>
  <c r="N644" i="5" s="1"/>
  <c r="K645" i="5"/>
  <c r="N645" i="5" s="1"/>
  <c r="K646" i="5"/>
  <c r="N646" i="5" s="1"/>
  <c r="K647" i="5"/>
  <c r="N647" i="5" s="1"/>
  <c r="K648" i="5"/>
  <c r="N648" i="5" s="1"/>
  <c r="K649" i="5"/>
  <c r="N649" i="5" s="1"/>
  <c r="K650" i="5"/>
  <c r="N650" i="5" s="1"/>
  <c r="K651" i="5"/>
  <c r="N651" i="5" s="1"/>
  <c r="K652" i="5"/>
  <c r="N652" i="5" s="1"/>
  <c r="K653" i="5"/>
  <c r="N653" i="5" s="1"/>
  <c r="K654" i="5"/>
  <c r="N654" i="5" s="1"/>
  <c r="K655" i="5"/>
  <c r="N655" i="5" s="1"/>
  <c r="K656" i="5"/>
  <c r="N656" i="5" s="1"/>
  <c r="K657" i="5"/>
  <c r="N657" i="5" s="1"/>
  <c r="K658" i="5"/>
  <c r="N658" i="5" s="1"/>
  <c r="K659" i="5"/>
  <c r="N659" i="5" s="1"/>
  <c r="K660" i="5"/>
  <c r="N660" i="5" s="1"/>
  <c r="K661" i="5"/>
  <c r="N661" i="5" s="1"/>
  <c r="K662" i="5"/>
  <c r="N662" i="5" s="1"/>
  <c r="K663" i="5"/>
  <c r="N663" i="5" s="1"/>
  <c r="K664" i="5"/>
  <c r="N664" i="5" s="1"/>
  <c r="K665" i="5"/>
  <c r="N665" i="5" s="1"/>
  <c r="K666" i="5"/>
  <c r="N666" i="5" s="1"/>
  <c r="K667" i="5"/>
  <c r="N667" i="5" s="1"/>
  <c r="K668" i="5"/>
  <c r="N668" i="5" s="1"/>
  <c r="AD668" i="5" s="1"/>
  <c r="AE668" i="5" s="1"/>
  <c r="K669" i="5"/>
  <c r="N669" i="5" s="1"/>
  <c r="AD669" i="5" s="1"/>
  <c r="AE669" i="5" s="1"/>
  <c r="K670" i="5"/>
  <c r="N670" i="5" s="1"/>
  <c r="AD670" i="5" s="1"/>
  <c r="AE670" i="5" s="1"/>
  <c r="K671" i="5"/>
  <c r="N671" i="5" s="1"/>
  <c r="AD671" i="5" s="1"/>
  <c r="AE671" i="5" s="1"/>
  <c r="K672" i="5"/>
  <c r="N672" i="5" s="1"/>
  <c r="AD672" i="5" s="1"/>
  <c r="AE672" i="5" s="1"/>
  <c r="K673" i="5"/>
  <c r="N673" i="5" s="1"/>
  <c r="K674" i="5"/>
  <c r="N674" i="5" s="1"/>
  <c r="K675" i="5"/>
  <c r="N675" i="5" s="1"/>
  <c r="K676" i="5"/>
  <c r="N676" i="5" s="1"/>
  <c r="K677" i="5"/>
  <c r="N677" i="5" s="1"/>
  <c r="K678" i="5"/>
  <c r="N678" i="5" s="1"/>
  <c r="K679" i="5"/>
  <c r="N679" i="5" s="1"/>
  <c r="K680" i="5"/>
  <c r="N680" i="5" s="1"/>
  <c r="K681" i="5"/>
  <c r="N681" i="5" s="1"/>
  <c r="K682" i="5"/>
  <c r="N682" i="5" s="1"/>
  <c r="K683" i="5"/>
  <c r="N683" i="5" s="1"/>
  <c r="K684" i="5"/>
  <c r="N684" i="5" s="1"/>
  <c r="K685" i="5"/>
  <c r="N685" i="5" s="1"/>
  <c r="K686" i="5"/>
  <c r="N686" i="5" s="1"/>
  <c r="K687" i="5"/>
  <c r="N687" i="5" s="1"/>
  <c r="K688" i="5"/>
  <c r="N688" i="5" s="1"/>
  <c r="K689" i="5"/>
  <c r="N689" i="5" s="1"/>
  <c r="K690" i="5"/>
  <c r="N690" i="5" s="1"/>
  <c r="K691" i="5"/>
  <c r="N691" i="5" s="1"/>
  <c r="K692" i="5"/>
  <c r="N692" i="5" s="1"/>
  <c r="K693" i="5"/>
  <c r="N693" i="5" s="1"/>
  <c r="K694" i="5"/>
  <c r="N694" i="5" s="1"/>
  <c r="K695" i="5"/>
  <c r="N695" i="5" s="1"/>
  <c r="K696" i="5"/>
  <c r="N696" i="5" s="1"/>
  <c r="K697" i="5"/>
  <c r="N697" i="5" s="1"/>
  <c r="K698" i="5"/>
  <c r="N698" i="5" s="1"/>
  <c r="K699" i="5"/>
  <c r="N699" i="5" s="1"/>
  <c r="K700" i="5"/>
  <c r="N700" i="5" s="1"/>
  <c r="K701" i="5"/>
  <c r="N701" i="5" s="1"/>
  <c r="K702" i="5"/>
  <c r="N702" i="5" s="1"/>
  <c r="K703" i="5"/>
  <c r="N703" i="5" s="1"/>
  <c r="AD703" i="5" s="1"/>
  <c r="AE703" i="5" s="1"/>
  <c r="K704" i="5"/>
  <c r="N704" i="5" s="1"/>
  <c r="AD704" i="5" s="1"/>
  <c r="AE704" i="5" s="1"/>
  <c r="K705" i="5"/>
  <c r="N705" i="5" s="1"/>
  <c r="AD705" i="5" s="1"/>
  <c r="AE705" i="5" s="1"/>
  <c r="K706" i="5"/>
  <c r="N706" i="5" s="1"/>
  <c r="AD706" i="5" s="1"/>
  <c r="AE706" i="5" s="1"/>
  <c r="K707" i="5"/>
  <c r="N707" i="5" s="1"/>
  <c r="AD707" i="5" s="1"/>
  <c r="AE707" i="5" s="1"/>
  <c r="K708" i="5"/>
  <c r="N708" i="5" s="1"/>
  <c r="K709" i="5"/>
  <c r="N709" i="5" s="1"/>
  <c r="K710" i="5"/>
  <c r="N710" i="5" s="1"/>
  <c r="K711" i="5"/>
  <c r="N711" i="5" s="1"/>
  <c r="K712" i="5"/>
  <c r="N712" i="5" s="1"/>
  <c r="K713" i="5"/>
  <c r="N713" i="5" s="1"/>
  <c r="K714" i="5"/>
  <c r="N714" i="5" s="1"/>
  <c r="K715" i="5"/>
  <c r="N715" i="5" s="1"/>
  <c r="K716" i="5"/>
  <c r="N716" i="5" s="1"/>
  <c r="K717" i="5"/>
  <c r="N717" i="5" s="1"/>
  <c r="K718" i="5"/>
  <c r="N718" i="5" s="1"/>
  <c r="K719" i="5"/>
  <c r="N719" i="5" s="1"/>
  <c r="K720" i="5"/>
  <c r="N720" i="5" s="1"/>
  <c r="K721" i="5"/>
  <c r="N721" i="5" s="1"/>
  <c r="K722" i="5"/>
  <c r="N722" i="5" s="1"/>
  <c r="K723" i="5"/>
  <c r="N723" i="5" s="1"/>
  <c r="K724" i="5"/>
  <c r="N724" i="5" s="1"/>
  <c r="K725" i="5"/>
  <c r="N725" i="5" s="1"/>
  <c r="K726" i="5"/>
  <c r="N726" i="5" s="1"/>
  <c r="K727" i="5"/>
  <c r="N727" i="5" s="1"/>
  <c r="K728" i="5"/>
  <c r="N728" i="5" s="1"/>
  <c r="K729" i="5"/>
  <c r="N729" i="5" s="1"/>
  <c r="K730" i="5"/>
  <c r="N730" i="5" s="1"/>
  <c r="K731" i="5"/>
  <c r="N731" i="5" s="1"/>
  <c r="K732" i="5"/>
  <c r="N732" i="5" s="1"/>
  <c r="K733" i="5"/>
  <c r="N733" i="5" s="1"/>
  <c r="K734" i="5"/>
  <c r="N734" i="5" s="1"/>
  <c r="K735" i="5"/>
  <c r="N735" i="5" s="1"/>
  <c r="K736" i="5"/>
  <c r="N736" i="5" s="1"/>
  <c r="K737" i="5"/>
  <c r="N737" i="5" s="1"/>
  <c r="K738" i="5"/>
  <c r="N738" i="5" s="1"/>
  <c r="AD738" i="5" s="1"/>
  <c r="AE738" i="5" s="1"/>
  <c r="K739" i="5"/>
  <c r="N739" i="5" s="1"/>
  <c r="AD739" i="5" s="1"/>
  <c r="AE739" i="5" s="1"/>
  <c r="K740" i="5"/>
  <c r="N740" i="5" s="1"/>
  <c r="AD740" i="5" s="1"/>
  <c r="AE740" i="5" s="1"/>
  <c r="K741" i="5"/>
  <c r="N741" i="5" s="1"/>
  <c r="AD741" i="5" s="1"/>
  <c r="AE741" i="5" s="1"/>
  <c r="K742" i="5"/>
  <c r="N742" i="5" s="1"/>
  <c r="AD742" i="5" s="1"/>
  <c r="AE742" i="5" s="1"/>
  <c r="K743" i="5"/>
  <c r="N743" i="5" s="1"/>
  <c r="K744" i="5"/>
  <c r="N744" i="5" s="1"/>
  <c r="K745" i="5"/>
  <c r="N745" i="5" s="1"/>
  <c r="K746" i="5"/>
  <c r="N746" i="5" s="1"/>
  <c r="K747" i="5"/>
  <c r="N747" i="5" s="1"/>
  <c r="K748" i="5"/>
  <c r="N748" i="5" s="1"/>
  <c r="K749" i="5"/>
  <c r="N749" i="5" s="1"/>
  <c r="K750" i="5"/>
  <c r="N750" i="5" s="1"/>
  <c r="K751" i="5"/>
  <c r="N751" i="5" s="1"/>
  <c r="K752" i="5"/>
  <c r="N752" i="5" s="1"/>
  <c r="K753" i="5"/>
  <c r="N753" i="5" s="1"/>
  <c r="K754" i="5"/>
  <c r="N754" i="5" s="1"/>
  <c r="K755" i="5"/>
  <c r="N755" i="5" s="1"/>
  <c r="K756" i="5"/>
  <c r="N756" i="5" s="1"/>
  <c r="K757" i="5"/>
  <c r="N757" i="5" s="1"/>
  <c r="K758" i="5"/>
  <c r="N758" i="5" s="1"/>
  <c r="K759" i="5"/>
  <c r="N759" i="5" s="1"/>
  <c r="K760" i="5"/>
  <c r="N760" i="5" s="1"/>
  <c r="K761" i="5"/>
  <c r="N761" i="5" s="1"/>
  <c r="K762" i="5"/>
  <c r="N762" i="5" s="1"/>
  <c r="K763" i="5"/>
  <c r="N763" i="5" s="1"/>
  <c r="K764" i="5"/>
  <c r="N764" i="5" s="1"/>
  <c r="K765" i="5"/>
  <c r="N765" i="5" s="1"/>
  <c r="K766" i="5"/>
  <c r="N766" i="5" s="1"/>
  <c r="K767" i="5"/>
  <c r="N767" i="5" s="1"/>
  <c r="K768" i="5"/>
  <c r="N768" i="5" s="1"/>
  <c r="K769" i="5"/>
  <c r="N769" i="5" s="1"/>
  <c r="K770" i="5"/>
  <c r="N770" i="5" s="1"/>
  <c r="K771" i="5"/>
  <c r="N771" i="5" s="1"/>
  <c r="K772" i="5"/>
  <c r="N772" i="5" s="1"/>
  <c r="K773" i="5"/>
  <c r="N773" i="5" s="1"/>
  <c r="AD773" i="5" s="1"/>
  <c r="AE773" i="5" s="1"/>
  <c r="K774" i="5"/>
  <c r="N774" i="5" s="1"/>
  <c r="AD774" i="5" s="1"/>
  <c r="AE774" i="5" s="1"/>
  <c r="K775" i="5"/>
  <c r="N775" i="5" s="1"/>
  <c r="AD775" i="5" s="1"/>
  <c r="AE775" i="5" s="1"/>
  <c r="K776" i="5"/>
  <c r="N776" i="5" s="1"/>
  <c r="AD776" i="5" s="1"/>
  <c r="AE776" i="5" s="1"/>
  <c r="K777" i="5"/>
  <c r="N777" i="5" s="1"/>
  <c r="AD777" i="5" s="1"/>
  <c r="AE777" i="5" s="1"/>
  <c r="K778" i="5"/>
  <c r="N778" i="5" s="1"/>
  <c r="K779" i="5"/>
  <c r="N779" i="5" s="1"/>
  <c r="K780" i="5"/>
  <c r="N780" i="5" s="1"/>
  <c r="K781" i="5"/>
  <c r="N781" i="5" s="1"/>
  <c r="K782" i="5"/>
  <c r="N782" i="5" s="1"/>
  <c r="K783" i="5"/>
  <c r="N783" i="5" s="1"/>
  <c r="K784" i="5"/>
  <c r="N784" i="5" s="1"/>
  <c r="K785" i="5"/>
  <c r="N785" i="5" s="1"/>
  <c r="K786" i="5"/>
  <c r="N786" i="5" s="1"/>
  <c r="K787" i="5"/>
  <c r="N787" i="5" s="1"/>
  <c r="K788" i="5"/>
  <c r="N788" i="5" s="1"/>
  <c r="K789" i="5"/>
  <c r="N789" i="5" s="1"/>
  <c r="K790" i="5"/>
  <c r="N790" i="5" s="1"/>
  <c r="K791" i="5"/>
  <c r="N791" i="5" s="1"/>
  <c r="K792" i="5"/>
  <c r="N792" i="5" s="1"/>
  <c r="K793" i="5"/>
  <c r="N793" i="5" s="1"/>
  <c r="K794" i="5"/>
  <c r="N794" i="5" s="1"/>
  <c r="K795" i="5"/>
  <c r="N795" i="5" s="1"/>
  <c r="K796" i="5"/>
  <c r="N796" i="5" s="1"/>
  <c r="K797" i="5"/>
  <c r="N797" i="5" s="1"/>
  <c r="K798" i="5"/>
  <c r="N798" i="5" s="1"/>
  <c r="K799" i="5"/>
  <c r="N799" i="5" s="1"/>
  <c r="K800" i="5"/>
  <c r="N800" i="5" s="1"/>
  <c r="K801" i="5"/>
  <c r="N801" i="5" s="1"/>
  <c r="K802" i="5"/>
  <c r="N802" i="5" s="1"/>
  <c r="K803" i="5"/>
  <c r="N803" i="5" s="1"/>
  <c r="K804" i="5"/>
  <c r="N804" i="5" s="1"/>
  <c r="K805" i="5"/>
  <c r="N805" i="5" s="1"/>
  <c r="K806" i="5"/>
  <c r="N806" i="5" s="1"/>
  <c r="K807" i="5"/>
  <c r="N807" i="5" s="1"/>
  <c r="K808" i="5"/>
  <c r="N808" i="5" s="1"/>
  <c r="AD808" i="5" s="1"/>
  <c r="AE808" i="5" s="1"/>
  <c r="K809" i="5"/>
  <c r="N809" i="5" s="1"/>
  <c r="AD809" i="5" s="1"/>
  <c r="AE809" i="5" s="1"/>
  <c r="K810" i="5"/>
  <c r="N810" i="5" s="1"/>
  <c r="AD810" i="5" s="1"/>
  <c r="AE810" i="5" s="1"/>
  <c r="K811" i="5"/>
  <c r="N811" i="5" s="1"/>
  <c r="AD811" i="5" s="1"/>
  <c r="AE811" i="5" s="1"/>
  <c r="K812" i="5"/>
  <c r="N812" i="5" s="1"/>
  <c r="AD812" i="5" s="1"/>
  <c r="AE812" i="5" s="1"/>
  <c r="K813" i="5"/>
  <c r="N813" i="5" s="1"/>
  <c r="K814" i="5"/>
  <c r="N814" i="5" s="1"/>
  <c r="K815" i="5"/>
  <c r="N815" i="5" s="1"/>
  <c r="K816" i="5"/>
  <c r="N816" i="5" s="1"/>
  <c r="K817" i="5"/>
  <c r="N817" i="5" s="1"/>
  <c r="K818" i="5"/>
  <c r="N818" i="5" s="1"/>
  <c r="K819" i="5"/>
  <c r="N819" i="5" s="1"/>
  <c r="K820" i="5"/>
  <c r="N820" i="5" s="1"/>
  <c r="K821" i="5"/>
  <c r="N821" i="5" s="1"/>
  <c r="K822" i="5"/>
  <c r="N822" i="5" s="1"/>
  <c r="K823" i="5"/>
  <c r="N823" i="5" s="1"/>
  <c r="K824" i="5"/>
  <c r="N824" i="5" s="1"/>
  <c r="K825" i="5"/>
  <c r="N825" i="5" s="1"/>
  <c r="K826" i="5"/>
  <c r="N826" i="5" s="1"/>
  <c r="K827" i="5"/>
  <c r="N827" i="5" s="1"/>
  <c r="K828" i="5"/>
  <c r="N828" i="5" s="1"/>
  <c r="K829" i="5"/>
  <c r="N829" i="5" s="1"/>
  <c r="K830" i="5"/>
  <c r="N830" i="5" s="1"/>
  <c r="K831" i="5"/>
  <c r="N831" i="5" s="1"/>
  <c r="K832" i="5"/>
  <c r="N832" i="5" s="1"/>
  <c r="K833" i="5"/>
  <c r="N833" i="5" s="1"/>
  <c r="K834" i="5"/>
  <c r="N834" i="5" s="1"/>
  <c r="K835" i="5"/>
  <c r="N835" i="5" s="1"/>
  <c r="K836" i="5"/>
  <c r="N836" i="5" s="1"/>
  <c r="K837" i="5"/>
  <c r="N837" i="5" s="1"/>
  <c r="K838" i="5"/>
  <c r="N838" i="5" s="1"/>
  <c r="K839" i="5"/>
  <c r="N839" i="5" s="1"/>
  <c r="K840" i="5"/>
  <c r="N840" i="5" s="1"/>
  <c r="K841" i="5"/>
  <c r="N841" i="5" s="1"/>
  <c r="K842" i="5"/>
  <c r="N842" i="5" s="1"/>
  <c r="K843" i="5"/>
  <c r="N843" i="5" s="1"/>
  <c r="AD843" i="5" s="1"/>
  <c r="AE843" i="5" s="1"/>
  <c r="K844" i="5"/>
  <c r="N844" i="5" s="1"/>
  <c r="AD844" i="5" s="1"/>
  <c r="AE844" i="5" s="1"/>
  <c r="K845" i="5"/>
  <c r="N845" i="5" s="1"/>
  <c r="AD845" i="5" s="1"/>
  <c r="AE845" i="5" s="1"/>
  <c r="K846" i="5"/>
  <c r="N846" i="5" s="1"/>
  <c r="AD846" i="5" s="1"/>
  <c r="AE846" i="5" s="1"/>
  <c r="K847" i="5"/>
  <c r="N847" i="5" s="1"/>
  <c r="AD847" i="5" s="1"/>
  <c r="AE847" i="5" s="1"/>
  <c r="K848" i="5"/>
  <c r="N848" i="5" s="1"/>
  <c r="K849" i="5"/>
  <c r="N849" i="5" s="1"/>
  <c r="K850" i="5"/>
  <c r="N850" i="5" s="1"/>
  <c r="K851" i="5"/>
  <c r="N851" i="5" s="1"/>
  <c r="K852" i="5"/>
  <c r="N852" i="5" s="1"/>
  <c r="K853" i="5"/>
  <c r="N853" i="5" s="1"/>
  <c r="K854" i="5"/>
  <c r="N854" i="5" s="1"/>
  <c r="K855" i="5"/>
  <c r="N855" i="5" s="1"/>
  <c r="K856" i="5"/>
  <c r="N856" i="5" s="1"/>
  <c r="K857" i="5"/>
  <c r="N857" i="5" s="1"/>
  <c r="K858" i="5"/>
  <c r="N858" i="5" s="1"/>
  <c r="K859" i="5"/>
  <c r="N859" i="5" s="1"/>
  <c r="K860" i="5"/>
  <c r="N860" i="5" s="1"/>
  <c r="K861" i="5"/>
  <c r="N861" i="5" s="1"/>
  <c r="K862" i="5"/>
  <c r="N862" i="5" s="1"/>
  <c r="K863" i="5"/>
  <c r="N863" i="5" s="1"/>
  <c r="K864" i="5"/>
  <c r="N864" i="5" s="1"/>
  <c r="K865" i="5"/>
  <c r="N865" i="5" s="1"/>
  <c r="K866" i="5"/>
  <c r="N866" i="5" s="1"/>
  <c r="K867" i="5"/>
  <c r="N867" i="5" s="1"/>
  <c r="K868" i="5"/>
  <c r="N868" i="5" s="1"/>
  <c r="K869" i="5"/>
  <c r="N869" i="5" s="1"/>
  <c r="K870" i="5"/>
  <c r="N870" i="5" s="1"/>
  <c r="K871" i="5"/>
  <c r="N871" i="5" s="1"/>
  <c r="K872" i="5"/>
  <c r="N872" i="5" s="1"/>
  <c r="K873" i="5"/>
  <c r="N873" i="5" s="1"/>
  <c r="K874" i="5"/>
  <c r="N874" i="5" s="1"/>
  <c r="K875" i="5"/>
  <c r="N875" i="5" s="1"/>
  <c r="K876" i="5"/>
  <c r="N876" i="5" s="1"/>
  <c r="K877" i="5"/>
  <c r="N877" i="5" s="1"/>
  <c r="K878" i="5"/>
  <c r="N878" i="5" s="1"/>
  <c r="AD878" i="5" s="1"/>
  <c r="AE878" i="5" s="1"/>
  <c r="K879" i="5"/>
  <c r="N879" i="5" s="1"/>
  <c r="AD879" i="5" s="1"/>
  <c r="AE879" i="5" s="1"/>
  <c r="K880" i="5"/>
  <c r="N880" i="5" s="1"/>
  <c r="AD880" i="5" s="1"/>
  <c r="AE880" i="5" s="1"/>
  <c r="K881" i="5"/>
  <c r="N881" i="5" s="1"/>
  <c r="AD881" i="5" s="1"/>
  <c r="AE881" i="5" s="1"/>
  <c r="K882" i="5"/>
  <c r="N882" i="5" s="1"/>
  <c r="AD882" i="5" s="1"/>
  <c r="AE882" i="5" s="1"/>
  <c r="K883" i="5"/>
  <c r="N883" i="5" s="1"/>
  <c r="K884" i="5"/>
  <c r="N884" i="5" s="1"/>
  <c r="K885" i="5"/>
  <c r="N885" i="5" s="1"/>
  <c r="K886" i="5"/>
  <c r="N886" i="5" s="1"/>
  <c r="K887" i="5"/>
  <c r="N887" i="5" s="1"/>
  <c r="K888" i="5"/>
  <c r="N888" i="5" s="1"/>
  <c r="K889" i="5"/>
  <c r="N889" i="5" s="1"/>
  <c r="K890" i="5"/>
  <c r="N890" i="5" s="1"/>
  <c r="K891" i="5"/>
  <c r="N891" i="5" s="1"/>
  <c r="K892" i="5"/>
  <c r="N892" i="5" s="1"/>
  <c r="K893" i="5"/>
  <c r="N893" i="5" s="1"/>
  <c r="K894" i="5"/>
  <c r="N894" i="5" s="1"/>
  <c r="K895" i="5"/>
  <c r="N895" i="5" s="1"/>
  <c r="K896" i="5"/>
  <c r="N896" i="5" s="1"/>
  <c r="K897" i="5"/>
  <c r="N897" i="5" s="1"/>
  <c r="K898" i="5"/>
  <c r="N898" i="5" s="1"/>
  <c r="K899" i="5"/>
  <c r="N899" i="5" s="1"/>
  <c r="K900" i="5"/>
  <c r="N900" i="5" s="1"/>
  <c r="K901" i="5"/>
  <c r="N901" i="5" s="1"/>
  <c r="K902" i="5"/>
  <c r="N902" i="5" s="1"/>
  <c r="K903" i="5"/>
  <c r="N903" i="5" s="1"/>
  <c r="K904" i="5"/>
  <c r="N904" i="5" s="1"/>
  <c r="K905" i="5"/>
  <c r="N905" i="5" s="1"/>
  <c r="K906" i="5"/>
  <c r="N906" i="5" s="1"/>
  <c r="K907" i="5"/>
  <c r="N907" i="5" s="1"/>
  <c r="K908" i="5"/>
  <c r="N908" i="5" s="1"/>
  <c r="K909" i="5"/>
  <c r="N909" i="5" s="1"/>
  <c r="K910" i="5"/>
  <c r="N910" i="5" s="1"/>
  <c r="K911" i="5"/>
  <c r="N911" i="5" s="1"/>
  <c r="K912" i="5"/>
  <c r="N912" i="5" s="1"/>
  <c r="K913" i="5"/>
  <c r="N913" i="5" s="1"/>
  <c r="AD913" i="5" s="1"/>
  <c r="AE913" i="5" s="1"/>
  <c r="K914" i="5"/>
  <c r="N914" i="5" s="1"/>
  <c r="AD914" i="5" s="1"/>
  <c r="AE914" i="5" s="1"/>
  <c r="K915" i="5"/>
  <c r="N915" i="5" s="1"/>
  <c r="AD915" i="5" s="1"/>
  <c r="AE915" i="5" s="1"/>
  <c r="K916" i="5"/>
  <c r="N916" i="5" s="1"/>
  <c r="AD916" i="5" s="1"/>
  <c r="AE916" i="5" s="1"/>
  <c r="K917" i="5"/>
  <c r="N917" i="5" s="1"/>
  <c r="AD917" i="5" s="1"/>
  <c r="AE917" i="5" s="1"/>
  <c r="K918" i="5"/>
  <c r="N918" i="5" s="1"/>
  <c r="K919" i="5"/>
  <c r="N919" i="5" s="1"/>
  <c r="K920" i="5"/>
  <c r="N920" i="5" s="1"/>
  <c r="K921" i="5"/>
  <c r="N921" i="5" s="1"/>
  <c r="K922" i="5"/>
  <c r="N922" i="5" s="1"/>
  <c r="K923" i="5"/>
  <c r="N923" i="5" s="1"/>
  <c r="K924" i="5"/>
  <c r="N924" i="5" s="1"/>
  <c r="K925" i="5"/>
  <c r="N925" i="5" s="1"/>
  <c r="K926" i="5"/>
  <c r="N926" i="5" s="1"/>
  <c r="K927" i="5"/>
  <c r="N927" i="5" s="1"/>
  <c r="K928" i="5"/>
  <c r="N928" i="5" s="1"/>
  <c r="K929" i="5"/>
  <c r="N929" i="5" s="1"/>
  <c r="K930" i="5"/>
  <c r="N930" i="5" s="1"/>
  <c r="K931" i="5"/>
  <c r="N931" i="5" s="1"/>
  <c r="K932" i="5"/>
  <c r="N932" i="5" s="1"/>
  <c r="K933" i="5"/>
  <c r="N933" i="5" s="1"/>
  <c r="K934" i="5"/>
  <c r="N934" i="5" s="1"/>
  <c r="K935" i="5"/>
  <c r="N935" i="5" s="1"/>
  <c r="K936" i="5"/>
  <c r="N936" i="5" s="1"/>
  <c r="K937" i="5"/>
  <c r="N937" i="5" s="1"/>
  <c r="K938" i="5"/>
  <c r="N938" i="5" s="1"/>
  <c r="K939" i="5"/>
  <c r="N939" i="5" s="1"/>
  <c r="K940" i="5"/>
  <c r="N940" i="5" s="1"/>
  <c r="K941" i="5"/>
  <c r="N941" i="5" s="1"/>
  <c r="K942" i="5"/>
  <c r="N942" i="5" s="1"/>
  <c r="K943" i="5"/>
  <c r="N943" i="5" s="1"/>
  <c r="K944" i="5"/>
  <c r="N944" i="5" s="1"/>
  <c r="K945" i="5"/>
  <c r="N945" i="5" s="1"/>
  <c r="K946" i="5"/>
  <c r="N946" i="5" s="1"/>
  <c r="K947" i="5"/>
  <c r="N947" i="5" s="1"/>
  <c r="K948" i="5"/>
  <c r="N948" i="5" s="1"/>
  <c r="AD948" i="5" s="1"/>
  <c r="AE948" i="5" s="1"/>
  <c r="K949" i="5"/>
  <c r="N949" i="5" s="1"/>
  <c r="AD949" i="5" s="1"/>
  <c r="AE949" i="5" s="1"/>
  <c r="K950" i="5"/>
  <c r="N950" i="5" s="1"/>
  <c r="AD950" i="5" s="1"/>
  <c r="AE950" i="5" s="1"/>
  <c r="K951" i="5"/>
  <c r="N951" i="5" s="1"/>
  <c r="AD951" i="5" s="1"/>
  <c r="AE951" i="5" s="1"/>
  <c r="K952" i="5"/>
  <c r="N952" i="5" s="1"/>
  <c r="AD952" i="5" s="1"/>
  <c r="AE952" i="5" s="1"/>
  <c r="K953" i="5"/>
  <c r="N953" i="5" s="1"/>
  <c r="K954" i="5"/>
  <c r="N954" i="5" s="1"/>
  <c r="K955" i="5"/>
  <c r="N955" i="5" s="1"/>
  <c r="K956" i="5"/>
  <c r="N956" i="5" s="1"/>
  <c r="K957" i="5"/>
  <c r="N957" i="5" s="1"/>
  <c r="K958" i="5"/>
  <c r="N958" i="5" s="1"/>
  <c r="K959" i="5"/>
  <c r="N959" i="5" s="1"/>
  <c r="K960" i="5"/>
  <c r="N960" i="5" s="1"/>
  <c r="K961" i="5"/>
  <c r="N961" i="5" s="1"/>
  <c r="K962" i="5"/>
  <c r="N962" i="5" s="1"/>
  <c r="K963" i="5"/>
  <c r="N963" i="5" s="1"/>
  <c r="K964" i="5"/>
  <c r="N964" i="5" s="1"/>
  <c r="K965" i="5"/>
  <c r="N965" i="5" s="1"/>
  <c r="K966" i="5"/>
  <c r="N966" i="5" s="1"/>
  <c r="K967" i="5"/>
  <c r="N967" i="5" s="1"/>
  <c r="K968" i="5"/>
  <c r="N968" i="5" s="1"/>
  <c r="K969" i="5"/>
  <c r="N969" i="5" s="1"/>
  <c r="K970" i="5"/>
  <c r="N970" i="5" s="1"/>
  <c r="K971" i="5"/>
  <c r="N971" i="5" s="1"/>
  <c r="K972" i="5"/>
  <c r="N972" i="5" s="1"/>
  <c r="K973" i="5"/>
  <c r="N973" i="5" s="1"/>
  <c r="K974" i="5"/>
  <c r="N974" i="5" s="1"/>
  <c r="K975" i="5"/>
  <c r="N975" i="5" s="1"/>
  <c r="K976" i="5"/>
  <c r="N976" i="5" s="1"/>
  <c r="K977" i="5"/>
  <c r="N977" i="5" s="1"/>
  <c r="K978" i="5"/>
  <c r="N978" i="5" s="1"/>
  <c r="K979" i="5"/>
  <c r="N979" i="5" s="1"/>
  <c r="K980" i="5"/>
  <c r="N980" i="5" s="1"/>
  <c r="K981" i="5"/>
  <c r="N981" i="5" s="1"/>
  <c r="K982" i="5"/>
  <c r="N982" i="5" s="1"/>
  <c r="K3" i="5"/>
  <c r="N3" i="5" s="1"/>
  <c r="AD3" i="5" s="1"/>
  <c r="AE3" i="5" s="1"/>
  <c r="AG3" i="5" l="1"/>
  <c r="AF3" i="5"/>
  <c r="AH3" i="5" s="1"/>
  <c r="AG952" i="5"/>
  <c r="AF952" i="5"/>
  <c r="AH952" i="5" s="1"/>
  <c r="AG951" i="5"/>
  <c r="AF951" i="5"/>
  <c r="AH951" i="5" s="1"/>
  <c r="AG950" i="5"/>
  <c r="AF950" i="5"/>
  <c r="AH950" i="5" s="1"/>
  <c r="AG949" i="5"/>
  <c r="AF949" i="5"/>
  <c r="AH949" i="5" s="1"/>
  <c r="AG948" i="5"/>
  <c r="AF948" i="5"/>
  <c r="AH948" i="5" s="1"/>
  <c r="AG917" i="5"/>
  <c r="AF917" i="5"/>
  <c r="AH917" i="5" s="1"/>
  <c r="AG916" i="5"/>
  <c r="AF916" i="5"/>
  <c r="AH916" i="5" s="1"/>
  <c r="AG915" i="5"/>
  <c r="AF915" i="5"/>
  <c r="AH915" i="5" s="1"/>
  <c r="AG914" i="5"/>
  <c r="AF914" i="5"/>
  <c r="AH914" i="5" s="1"/>
  <c r="AG913" i="5"/>
  <c r="AF913" i="5"/>
  <c r="AH913" i="5" s="1"/>
  <c r="AG882" i="5"/>
  <c r="AF882" i="5"/>
  <c r="AH882" i="5" s="1"/>
  <c r="AG881" i="5"/>
  <c r="AF881" i="5"/>
  <c r="AH881" i="5" s="1"/>
  <c r="AG880" i="5"/>
  <c r="AF880" i="5"/>
  <c r="AH880" i="5" s="1"/>
  <c r="AG879" i="5"/>
  <c r="AF879" i="5"/>
  <c r="AH879" i="5" s="1"/>
  <c r="AG878" i="5"/>
  <c r="AF878" i="5"/>
  <c r="AH878" i="5" s="1"/>
  <c r="AG847" i="5"/>
  <c r="AF847" i="5"/>
  <c r="AH847" i="5" s="1"/>
  <c r="AG846" i="5"/>
  <c r="AF846" i="5"/>
  <c r="AH846" i="5" s="1"/>
  <c r="AG845" i="5"/>
  <c r="AF845" i="5"/>
  <c r="AH845" i="5" s="1"/>
  <c r="AG844" i="5"/>
  <c r="AF844" i="5"/>
  <c r="AH844" i="5" s="1"/>
  <c r="AG843" i="5"/>
  <c r="AF843" i="5"/>
  <c r="AH843" i="5" s="1"/>
  <c r="AG812" i="5"/>
  <c r="AF812" i="5"/>
  <c r="AH812" i="5" s="1"/>
  <c r="AG811" i="5"/>
  <c r="AF811" i="5"/>
  <c r="AH811" i="5" s="1"/>
  <c r="AG810" i="5"/>
  <c r="AF810" i="5"/>
  <c r="AH810" i="5" s="1"/>
  <c r="AG809" i="5"/>
  <c r="AF809" i="5"/>
  <c r="AH809" i="5" s="1"/>
  <c r="AG808" i="5"/>
  <c r="AF808" i="5"/>
  <c r="AH808" i="5" s="1"/>
  <c r="AG777" i="5"/>
  <c r="AF777" i="5"/>
  <c r="AH777" i="5" s="1"/>
  <c r="AG776" i="5"/>
  <c r="AF776" i="5"/>
  <c r="AH776" i="5" s="1"/>
  <c r="AG775" i="5"/>
  <c r="AF775" i="5"/>
  <c r="AH775" i="5" s="1"/>
  <c r="AG774" i="5"/>
  <c r="AF774" i="5"/>
  <c r="AH774" i="5" s="1"/>
  <c r="AG773" i="5"/>
  <c r="AF773" i="5"/>
  <c r="AH773" i="5" s="1"/>
  <c r="AG742" i="5"/>
  <c r="AF742" i="5"/>
  <c r="AH742" i="5" s="1"/>
  <c r="AG741" i="5"/>
  <c r="AF741" i="5"/>
  <c r="AH741" i="5" s="1"/>
  <c r="AG740" i="5"/>
  <c r="AF740" i="5"/>
  <c r="AH740" i="5" s="1"/>
  <c r="AG739" i="5"/>
  <c r="AF739" i="5"/>
  <c r="AH739" i="5" s="1"/>
  <c r="AG738" i="5"/>
  <c r="AF738" i="5"/>
  <c r="AH738" i="5" s="1"/>
  <c r="AG707" i="5"/>
  <c r="AF707" i="5"/>
  <c r="AH707" i="5" s="1"/>
  <c r="AG706" i="5"/>
  <c r="AF706" i="5"/>
  <c r="AH706" i="5" s="1"/>
  <c r="AG705" i="5"/>
  <c r="AF705" i="5"/>
  <c r="AH705" i="5" s="1"/>
  <c r="AG704" i="5"/>
  <c r="AF704" i="5"/>
  <c r="AH704" i="5" s="1"/>
  <c r="AG703" i="5"/>
  <c r="AF703" i="5"/>
  <c r="AH703" i="5" s="1"/>
  <c r="AG672" i="5"/>
  <c r="AF672" i="5"/>
  <c r="AH672" i="5" s="1"/>
  <c r="AG671" i="5"/>
  <c r="AF671" i="5"/>
  <c r="AH671" i="5" s="1"/>
  <c r="AG670" i="5"/>
  <c r="AF670" i="5"/>
  <c r="AH670" i="5" s="1"/>
  <c r="AG669" i="5"/>
  <c r="AF669" i="5"/>
  <c r="AH669" i="5" s="1"/>
  <c r="AG668" i="5"/>
  <c r="AF668" i="5"/>
  <c r="AH668" i="5" s="1"/>
  <c r="AG637" i="5"/>
  <c r="AF637" i="5"/>
  <c r="AH637" i="5" s="1"/>
  <c r="AG636" i="5"/>
  <c r="AF636" i="5"/>
  <c r="AH636" i="5" s="1"/>
  <c r="AG635" i="5"/>
  <c r="AF635" i="5"/>
  <c r="AH635" i="5" s="1"/>
  <c r="AG634" i="5"/>
  <c r="AF634" i="5"/>
  <c r="AH634" i="5" s="1"/>
  <c r="AG633" i="5"/>
  <c r="AF633" i="5"/>
  <c r="AH633" i="5" s="1"/>
  <c r="AG602" i="5"/>
  <c r="AF602" i="5"/>
  <c r="AH602" i="5" s="1"/>
  <c r="AG601" i="5"/>
  <c r="AF601" i="5"/>
  <c r="AH601" i="5" s="1"/>
  <c r="AG600" i="5"/>
  <c r="AF600" i="5"/>
  <c r="AH600" i="5" s="1"/>
  <c r="AG599" i="5"/>
  <c r="AF599" i="5"/>
  <c r="AH599" i="5" s="1"/>
  <c r="AG598" i="5"/>
  <c r="AF598" i="5"/>
  <c r="AH598" i="5" s="1"/>
  <c r="AG567" i="5"/>
  <c r="AF567" i="5"/>
  <c r="AH567" i="5" s="1"/>
  <c r="AG566" i="5"/>
  <c r="AF566" i="5"/>
  <c r="AH566" i="5" s="1"/>
  <c r="AG565" i="5"/>
  <c r="AF565" i="5"/>
  <c r="AH565" i="5" s="1"/>
  <c r="AG564" i="5"/>
  <c r="AF564" i="5"/>
  <c r="AH564" i="5" s="1"/>
  <c r="AG563" i="5"/>
  <c r="AF563" i="5"/>
  <c r="AH563" i="5" s="1"/>
  <c r="AG532" i="5"/>
  <c r="AF532" i="5"/>
  <c r="AH532" i="5" s="1"/>
  <c r="AG531" i="5"/>
  <c r="AF531" i="5"/>
  <c r="AH531" i="5" s="1"/>
  <c r="AG530" i="5"/>
  <c r="AF530" i="5"/>
  <c r="AH530" i="5" s="1"/>
  <c r="AG529" i="5"/>
  <c r="AF529" i="5"/>
  <c r="AH529" i="5" s="1"/>
  <c r="AG528" i="5"/>
  <c r="AF528" i="5"/>
  <c r="AH528" i="5" s="1"/>
  <c r="AG497" i="5"/>
  <c r="AF497" i="5"/>
  <c r="AH497" i="5" s="1"/>
  <c r="AG496" i="5"/>
  <c r="AF496" i="5"/>
  <c r="AH496" i="5" s="1"/>
  <c r="AG495" i="5"/>
  <c r="AF495" i="5"/>
  <c r="AH495" i="5" s="1"/>
  <c r="AG494" i="5"/>
  <c r="AF494" i="5"/>
  <c r="AH494" i="5" s="1"/>
  <c r="AG493" i="5"/>
  <c r="AF493" i="5"/>
  <c r="AH493" i="5" s="1"/>
  <c r="AG462" i="5"/>
  <c r="AF462" i="5"/>
  <c r="AH462" i="5" s="1"/>
  <c r="AG461" i="5"/>
  <c r="AF461" i="5"/>
  <c r="AH461" i="5" s="1"/>
  <c r="AG460" i="5"/>
  <c r="AF460" i="5"/>
  <c r="AH460" i="5" s="1"/>
  <c r="AG459" i="5"/>
  <c r="AF459" i="5"/>
  <c r="AH459" i="5" s="1"/>
  <c r="AG458" i="5"/>
  <c r="AF458" i="5"/>
  <c r="AH458" i="5" s="1"/>
  <c r="AG427" i="5"/>
  <c r="AF427" i="5"/>
  <c r="AH427" i="5" s="1"/>
  <c r="AG426" i="5"/>
  <c r="AF426" i="5"/>
  <c r="AH426" i="5" s="1"/>
  <c r="AG425" i="5"/>
  <c r="AF425" i="5"/>
  <c r="AH425" i="5" s="1"/>
  <c r="AG424" i="5"/>
  <c r="AF424" i="5"/>
  <c r="AH424" i="5" s="1"/>
  <c r="AG423" i="5"/>
  <c r="AF423" i="5"/>
  <c r="AH423" i="5" s="1"/>
  <c r="AG392" i="5"/>
  <c r="AF392" i="5"/>
  <c r="AH392" i="5" s="1"/>
  <c r="AG391" i="5"/>
  <c r="AF391" i="5"/>
  <c r="AH391" i="5" s="1"/>
  <c r="AG390" i="5"/>
  <c r="AF390" i="5"/>
  <c r="AH390" i="5" s="1"/>
  <c r="AG389" i="5"/>
  <c r="AF389" i="5"/>
  <c r="AH389" i="5" s="1"/>
  <c r="AG388" i="5"/>
  <c r="AF388" i="5"/>
  <c r="AH388" i="5" s="1"/>
  <c r="AG357" i="5"/>
  <c r="AF357" i="5"/>
  <c r="AH357" i="5" s="1"/>
  <c r="AG356" i="5"/>
  <c r="AF356" i="5"/>
  <c r="AH356" i="5" s="1"/>
  <c r="AG355" i="5"/>
  <c r="AF355" i="5"/>
  <c r="AH355" i="5" s="1"/>
  <c r="AG354" i="5"/>
  <c r="AF354" i="5"/>
  <c r="AH354" i="5" s="1"/>
  <c r="AG353" i="5"/>
  <c r="AF353" i="5"/>
  <c r="AH353" i="5" s="1"/>
  <c r="AG322" i="5"/>
  <c r="AF322" i="5"/>
  <c r="AH322" i="5" s="1"/>
  <c r="AG321" i="5"/>
  <c r="AF321" i="5"/>
  <c r="AH321" i="5" s="1"/>
  <c r="AG320" i="5"/>
  <c r="AF320" i="5"/>
  <c r="AH320" i="5" s="1"/>
  <c r="AG319" i="5"/>
  <c r="AF319" i="5"/>
  <c r="AH319" i="5" s="1"/>
  <c r="AG318" i="5"/>
  <c r="AF318" i="5"/>
  <c r="AH318" i="5" s="1"/>
  <c r="AG287" i="5"/>
  <c r="AF287" i="5"/>
  <c r="AH287" i="5" s="1"/>
  <c r="AG286" i="5"/>
  <c r="AF286" i="5"/>
  <c r="AH286" i="5" s="1"/>
  <c r="AG285" i="5"/>
  <c r="AF285" i="5"/>
  <c r="AH285" i="5" s="1"/>
  <c r="AG284" i="5"/>
  <c r="AF284" i="5"/>
  <c r="AH284" i="5" s="1"/>
  <c r="AG283" i="5"/>
  <c r="AF283" i="5"/>
  <c r="AH283" i="5" s="1"/>
  <c r="AG252" i="5"/>
  <c r="AF252" i="5"/>
  <c r="AH252" i="5" s="1"/>
  <c r="AG251" i="5"/>
  <c r="AF251" i="5"/>
  <c r="AH251" i="5" s="1"/>
  <c r="AG250" i="5"/>
  <c r="AF250" i="5"/>
  <c r="AH250" i="5" s="1"/>
  <c r="AG249" i="5"/>
  <c r="AF249" i="5"/>
  <c r="AH249" i="5" s="1"/>
  <c r="AG248" i="5"/>
  <c r="AF248" i="5"/>
  <c r="AH248" i="5" s="1"/>
  <c r="AG217" i="5"/>
  <c r="AF217" i="5"/>
  <c r="AH217" i="5" s="1"/>
  <c r="AG216" i="5"/>
  <c r="AF216" i="5"/>
  <c r="AH216" i="5" s="1"/>
  <c r="AG215" i="5"/>
  <c r="AF215" i="5"/>
  <c r="AH215" i="5" s="1"/>
  <c r="AG214" i="5"/>
  <c r="AF214" i="5"/>
  <c r="AH214" i="5" s="1"/>
  <c r="AG213" i="5"/>
  <c r="AF213" i="5"/>
  <c r="AH213" i="5" s="1"/>
  <c r="AG182" i="5"/>
  <c r="AF182" i="5"/>
  <c r="AH182" i="5" s="1"/>
  <c r="AG181" i="5"/>
  <c r="AF181" i="5"/>
  <c r="AH181" i="5" s="1"/>
  <c r="AG180" i="5"/>
  <c r="AF180" i="5"/>
  <c r="AH180" i="5" s="1"/>
  <c r="AG179" i="5"/>
  <c r="AF179" i="5"/>
  <c r="AH179" i="5" s="1"/>
  <c r="AG178" i="5"/>
  <c r="AF178" i="5"/>
  <c r="AH178" i="5" s="1"/>
  <c r="AG147" i="5"/>
  <c r="AF147" i="5"/>
  <c r="AH147" i="5" s="1"/>
  <c r="AG146" i="5"/>
  <c r="AF146" i="5"/>
  <c r="AH146" i="5" s="1"/>
  <c r="AG145" i="5"/>
  <c r="AF145" i="5"/>
  <c r="AH145" i="5" s="1"/>
  <c r="AG144" i="5"/>
  <c r="AF144" i="5"/>
  <c r="AH144" i="5" s="1"/>
  <c r="AG143" i="5"/>
  <c r="AF143" i="5"/>
  <c r="AH143" i="5" s="1"/>
  <c r="AG112" i="5"/>
  <c r="AF112" i="5"/>
  <c r="AH112" i="5" s="1"/>
  <c r="AG111" i="5"/>
  <c r="AF111" i="5"/>
  <c r="AH111" i="5" s="1"/>
  <c r="AG110" i="5"/>
  <c r="AF110" i="5"/>
  <c r="AH110" i="5" s="1"/>
  <c r="AG109" i="5"/>
  <c r="AF109" i="5"/>
  <c r="AH109" i="5" s="1"/>
  <c r="AG108" i="5"/>
  <c r="AF108" i="5"/>
  <c r="AH108" i="5" s="1"/>
  <c r="AG77" i="5"/>
  <c r="AF77" i="5"/>
  <c r="AH77" i="5" s="1"/>
  <c r="AG76" i="5"/>
  <c r="AF76" i="5"/>
  <c r="AH76" i="5" s="1"/>
  <c r="AG75" i="5"/>
  <c r="AF75" i="5"/>
  <c r="AH75" i="5" s="1"/>
  <c r="AG74" i="5"/>
  <c r="AF74" i="5"/>
  <c r="AH74" i="5" s="1"/>
  <c r="AG73" i="5"/>
  <c r="AF73" i="5"/>
  <c r="AH73" i="5" s="1"/>
  <c r="AG42" i="5"/>
  <c r="AF42" i="5"/>
  <c r="AH42" i="5" s="1"/>
  <c r="AG41" i="5"/>
  <c r="AF41" i="5"/>
  <c r="AH41" i="5" s="1"/>
  <c r="AG40" i="5"/>
  <c r="AF40" i="5"/>
  <c r="AH40" i="5" s="1"/>
  <c r="AG39" i="5"/>
  <c r="AF39" i="5"/>
  <c r="AH39" i="5" s="1"/>
  <c r="AG38" i="5"/>
  <c r="AF38" i="5"/>
  <c r="AH38" i="5" s="1"/>
  <c r="AG7" i="5"/>
  <c r="AF7" i="5"/>
  <c r="AG6" i="5"/>
  <c r="AF6" i="5"/>
  <c r="AH6" i="5" s="1"/>
  <c r="AG5" i="5"/>
  <c r="AF5" i="5"/>
  <c r="AH5" i="5" s="1"/>
  <c r="AG4" i="5"/>
  <c r="AF4" i="5"/>
  <c r="AH4" i="5" s="1"/>
  <c r="P970" i="5"/>
  <c r="Y970" i="5" s="1"/>
  <c r="P966" i="5"/>
  <c r="P954" i="5"/>
  <c r="Y954" i="5" s="1"/>
  <c r="P942" i="5"/>
  <c r="Y942" i="5" s="1"/>
  <c r="P934" i="5"/>
  <c r="Y934" i="5" s="1"/>
  <c r="P922" i="5"/>
  <c r="P914" i="5"/>
  <c r="P902" i="5"/>
  <c r="P890" i="5"/>
  <c r="Y890" i="5" s="1"/>
  <c r="P882" i="5"/>
  <c r="P870" i="5"/>
  <c r="Y870" i="5" s="1"/>
  <c r="P862" i="5"/>
  <c r="Y862" i="5" s="1"/>
  <c r="P850" i="5"/>
  <c r="Y850" i="5" s="1"/>
  <c r="P842" i="5"/>
  <c r="Y842" i="5" s="1"/>
  <c r="P830" i="5"/>
  <c r="P818" i="5"/>
  <c r="Y818" i="5" s="1"/>
  <c r="P806" i="5"/>
  <c r="Y806" i="5" s="1"/>
  <c r="P798" i="5"/>
  <c r="Y798" i="5" s="1"/>
  <c r="P786" i="5"/>
  <c r="P778" i="5"/>
  <c r="P766" i="5"/>
  <c r="Y766" i="5" s="1"/>
  <c r="P758" i="5"/>
  <c r="P746" i="5"/>
  <c r="P734" i="5"/>
  <c r="P726" i="5"/>
  <c r="Y726" i="5" s="1"/>
  <c r="P714" i="5"/>
  <c r="Y714" i="5" s="1"/>
  <c r="P702" i="5"/>
  <c r="P694" i="5"/>
  <c r="Y694" i="5" s="1"/>
  <c r="P682" i="5"/>
  <c r="Y682" i="5" s="1"/>
  <c r="P670" i="5"/>
  <c r="P662" i="5"/>
  <c r="P654" i="5"/>
  <c r="P642" i="5"/>
  <c r="P634" i="5"/>
  <c r="P622" i="5"/>
  <c r="P610" i="5"/>
  <c r="Y610" i="5" s="1"/>
  <c r="P598" i="5"/>
  <c r="Y598" i="5" s="1"/>
  <c r="P590" i="5"/>
  <c r="P578" i="5"/>
  <c r="Y578" i="5" s="1"/>
  <c r="P570" i="5"/>
  <c r="P562" i="5"/>
  <c r="Y562" i="5" s="1"/>
  <c r="P550" i="5"/>
  <c r="P542" i="5"/>
  <c r="P530" i="5"/>
  <c r="Y530" i="5" s="1"/>
  <c r="P518" i="5"/>
  <c r="Y518" i="5" s="1"/>
  <c r="P510" i="5"/>
  <c r="P498" i="5"/>
  <c r="P486" i="5"/>
  <c r="P478" i="5"/>
  <c r="Y478" i="5" s="1"/>
  <c r="P470" i="5"/>
  <c r="P458" i="5"/>
  <c r="P450" i="5"/>
  <c r="U450" i="5" s="1"/>
  <c r="P438" i="5"/>
  <c r="Y438" i="5" s="1"/>
  <c r="P426" i="5"/>
  <c r="P414" i="5"/>
  <c r="P406" i="5"/>
  <c r="P394" i="5"/>
  <c r="Y394" i="5" s="1"/>
  <c r="P390" i="5"/>
  <c r="P378" i="5"/>
  <c r="Y378" i="5" s="1"/>
  <c r="P366" i="5"/>
  <c r="P358" i="5"/>
  <c r="P346" i="5"/>
  <c r="P334" i="5"/>
  <c r="Y334" i="5" s="1"/>
  <c r="P326" i="5"/>
  <c r="P314" i="5"/>
  <c r="Y314" i="5" s="1"/>
  <c r="P302" i="5"/>
  <c r="P290" i="5"/>
  <c r="P282" i="5"/>
  <c r="Y282" i="5" s="1"/>
  <c r="P274" i="5"/>
  <c r="Y274" i="5" s="1"/>
  <c r="P262" i="5"/>
  <c r="P250" i="5"/>
  <c r="Y250" i="5" s="1"/>
  <c r="P242" i="5"/>
  <c r="P230" i="5"/>
  <c r="Y230" i="5" s="1"/>
  <c r="P218" i="5"/>
  <c r="P210" i="5"/>
  <c r="P198" i="5"/>
  <c r="Y198" i="5" s="1"/>
  <c r="P186" i="5"/>
  <c r="Y186" i="5" s="1"/>
  <c r="P178" i="5"/>
  <c r="P166" i="5"/>
  <c r="Y166" i="5" s="1"/>
  <c r="P154" i="5"/>
  <c r="Y154" i="5" s="1"/>
  <c r="P146" i="5"/>
  <c r="Y146" i="5" s="1"/>
  <c r="P134" i="5"/>
  <c r="P126" i="5"/>
  <c r="Y126" i="5" s="1"/>
  <c r="P118" i="5"/>
  <c r="P106" i="5"/>
  <c r="Y106" i="5" s="1"/>
  <c r="P94" i="5"/>
  <c r="P82" i="5"/>
  <c r="Y82" i="5" s="1"/>
  <c r="P70" i="5"/>
  <c r="P58" i="5"/>
  <c r="Y58" i="5" s="1"/>
  <c r="P46" i="5"/>
  <c r="P38" i="5"/>
  <c r="Y38" i="5" s="1"/>
  <c r="P26" i="5"/>
  <c r="P10" i="5"/>
  <c r="Y10" i="5" s="1"/>
  <c r="P981" i="5"/>
  <c r="P969" i="5"/>
  <c r="P957" i="5"/>
  <c r="P945" i="5"/>
  <c r="Y945" i="5" s="1"/>
  <c r="P933" i="5"/>
  <c r="P925" i="5"/>
  <c r="P913" i="5"/>
  <c r="P909" i="5"/>
  <c r="Y909" i="5" s="1"/>
  <c r="P897" i="5"/>
  <c r="P893" i="5"/>
  <c r="P889" i="5"/>
  <c r="U889" i="5" s="1"/>
  <c r="P885" i="5"/>
  <c r="Y885" i="5" s="1"/>
  <c r="P881" i="5"/>
  <c r="P877" i="5"/>
  <c r="P873" i="5"/>
  <c r="P869" i="5"/>
  <c r="Y869" i="5" s="1"/>
  <c r="P865" i="5"/>
  <c r="Y865" i="5" s="1"/>
  <c r="P861" i="5"/>
  <c r="P857" i="5"/>
  <c r="P853" i="5"/>
  <c r="Y853" i="5" s="1"/>
  <c r="P849" i="5"/>
  <c r="P845" i="5"/>
  <c r="P841" i="5"/>
  <c r="Y841" i="5" s="1"/>
  <c r="P837" i="5"/>
  <c r="Y837" i="5" s="1"/>
  <c r="P833" i="5"/>
  <c r="P829" i="5"/>
  <c r="P825" i="5"/>
  <c r="Y825" i="5" s="1"/>
  <c r="P821" i="5"/>
  <c r="Y821" i="5" s="1"/>
  <c r="P817" i="5"/>
  <c r="Y817" i="5" s="1"/>
  <c r="P813" i="5"/>
  <c r="P809" i="5"/>
  <c r="P805" i="5"/>
  <c r="Y805" i="5" s="1"/>
  <c r="P801" i="5"/>
  <c r="Y801" i="5" s="1"/>
  <c r="P797" i="5"/>
  <c r="P793" i="5"/>
  <c r="P789" i="5"/>
  <c r="Y789" i="5" s="1"/>
  <c r="P785" i="5"/>
  <c r="P781" i="5"/>
  <c r="P777" i="5"/>
  <c r="P773" i="5"/>
  <c r="Y773" i="5" s="1"/>
  <c r="P769" i="5"/>
  <c r="P765" i="5"/>
  <c r="P761" i="5"/>
  <c r="Y761" i="5" s="1"/>
  <c r="P757" i="5"/>
  <c r="Y757" i="5" s="1"/>
  <c r="P753" i="5"/>
  <c r="Y753" i="5" s="1"/>
  <c r="P749" i="5"/>
  <c r="P745" i="5"/>
  <c r="P741" i="5"/>
  <c r="Y741" i="5" s="1"/>
  <c r="P737" i="5"/>
  <c r="P733" i="5"/>
  <c r="P729" i="5"/>
  <c r="U729" i="5" s="1"/>
  <c r="P725" i="5"/>
  <c r="Y725" i="5" s="1"/>
  <c r="P721" i="5"/>
  <c r="P717" i="5"/>
  <c r="P713" i="5"/>
  <c r="P709" i="5"/>
  <c r="Y709" i="5" s="1"/>
  <c r="P705" i="5"/>
  <c r="P701" i="5"/>
  <c r="P697" i="5"/>
  <c r="P693" i="5"/>
  <c r="Y693" i="5" s="1"/>
  <c r="P689" i="5"/>
  <c r="P685" i="5"/>
  <c r="Y685" i="5" s="1"/>
  <c r="P681" i="5"/>
  <c r="P677" i="5"/>
  <c r="Y677" i="5" s="1"/>
  <c r="P673" i="5"/>
  <c r="P669" i="5"/>
  <c r="Y669" i="5" s="1"/>
  <c r="P665" i="5"/>
  <c r="P661" i="5"/>
  <c r="Y661" i="5" s="1"/>
  <c r="P657" i="5"/>
  <c r="P653" i="5"/>
  <c r="Y653" i="5" s="1"/>
  <c r="P649" i="5"/>
  <c r="S649" i="5" s="1"/>
  <c r="P645" i="5"/>
  <c r="Y645" i="5" s="1"/>
  <c r="P641" i="5"/>
  <c r="P637" i="5"/>
  <c r="Y637" i="5" s="1"/>
  <c r="P633" i="5"/>
  <c r="P629" i="5"/>
  <c r="Y629" i="5" s="1"/>
  <c r="P625" i="5"/>
  <c r="Y625" i="5" s="1"/>
  <c r="P621" i="5"/>
  <c r="P617" i="5"/>
  <c r="P613" i="5"/>
  <c r="Y613" i="5" s="1"/>
  <c r="P609" i="5"/>
  <c r="P605" i="5"/>
  <c r="P601" i="5"/>
  <c r="P597" i="5"/>
  <c r="Y597" i="5" s="1"/>
  <c r="P593" i="5"/>
  <c r="Y593" i="5" s="1"/>
  <c r="P589" i="5"/>
  <c r="P585" i="5"/>
  <c r="P581" i="5"/>
  <c r="Y581" i="5" s="1"/>
  <c r="P577" i="5"/>
  <c r="Y577" i="5" s="1"/>
  <c r="P573" i="5"/>
  <c r="P569" i="5"/>
  <c r="P565" i="5"/>
  <c r="Y565" i="5" s="1"/>
  <c r="P561" i="5"/>
  <c r="Y561" i="5" s="1"/>
  <c r="P557" i="5"/>
  <c r="P553" i="5"/>
  <c r="P549" i="5"/>
  <c r="Y549" i="5" s="1"/>
  <c r="P545" i="5"/>
  <c r="Y545" i="5" s="1"/>
  <c r="P541" i="5"/>
  <c r="P537" i="5"/>
  <c r="P533" i="5"/>
  <c r="P529" i="5"/>
  <c r="Y529" i="5" s="1"/>
  <c r="P525" i="5"/>
  <c r="P521" i="5"/>
  <c r="P517" i="5"/>
  <c r="Y517" i="5" s="1"/>
  <c r="P513" i="5"/>
  <c r="Y513" i="5" s="1"/>
  <c r="P509" i="5"/>
  <c r="P505" i="5"/>
  <c r="P501" i="5"/>
  <c r="Y501" i="5" s="1"/>
  <c r="P497" i="5"/>
  <c r="P493" i="5"/>
  <c r="P489" i="5"/>
  <c r="S489" i="5" s="1"/>
  <c r="P485" i="5"/>
  <c r="Y485" i="5" s="1"/>
  <c r="P481" i="5"/>
  <c r="P477" i="5"/>
  <c r="P473" i="5"/>
  <c r="P469" i="5"/>
  <c r="P465" i="5"/>
  <c r="P461" i="5"/>
  <c r="P457" i="5"/>
  <c r="P453" i="5"/>
  <c r="Y453" i="5" s="1"/>
  <c r="P449" i="5"/>
  <c r="Y449" i="5" s="1"/>
  <c r="P445" i="5"/>
  <c r="P441" i="5"/>
  <c r="U441" i="5" s="1"/>
  <c r="P437" i="5"/>
  <c r="Y437" i="5" s="1"/>
  <c r="P433" i="5"/>
  <c r="Y433" i="5" s="1"/>
  <c r="P429" i="5"/>
  <c r="P425" i="5"/>
  <c r="Y425" i="5" s="1"/>
  <c r="P421" i="5"/>
  <c r="Y421" i="5" s="1"/>
  <c r="P417" i="5"/>
  <c r="Y417" i="5" s="1"/>
  <c r="P413" i="5"/>
  <c r="P409" i="5"/>
  <c r="P405" i="5"/>
  <c r="Y405" i="5" s="1"/>
  <c r="P401" i="5"/>
  <c r="P397" i="5"/>
  <c r="P393" i="5"/>
  <c r="P389" i="5"/>
  <c r="Y389" i="5" s="1"/>
  <c r="P385" i="5"/>
  <c r="P381" i="5"/>
  <c r="P377" i="5"/>
  <c r="P373" i="5"/>
  <c r="Y373" i="5" s="1"/>
  <c r="P369" i="5"/>
  <c r="P365" i="5"/>
  <c r="P361" i="5"/>
  <c r="P357" i="5"/>
  <c r="Y357" i="5" s="1"/>
  <c r="P353" i="5"/>
  <c r="Y353" i="5" s="1"/>
  <c r="P349" i="5"/>
  <c r="P345" i="5"/>
  <c r="Y345" i="5" s="1"/>
  <c r="P341" i="5"/>
  <c r="Y341" i="5" s="1"/>
  <c r="P337" i="5"/>
  <c r="P333" i="5"/>
  <c r="Y333" i="5" s="1"/>
  <c r="P329" i="5"/>
  <c r="P325" i="5"/>
  <c r="P321" i="5"/>
  <c r="Y321" i="5" s="1"/>
  <c r="P317" i="5"/>
  <c r="P313" i="5"/>
  <c r="P309" i="5"/>
  <c r="Y309" i="5" s="1"/>
  <c r="P305" i="5"/>
  <c r="Y305" i="5" s="1"/>
  <c r="P301" i="5"/>
  <c r="P297" i="5"/>
  <c r="P293" i="5"/>
  <c r="Y293" i="5" s="1"/>
  <c r="P289" i="5"/>
  <c r="Y289" i="5" s="1"/>
  <c r="P285" i="5"/>
  <c r="P281" i="5"/>
  <c r="Y281" i="5" s="1"/>
  <c r="P277" i="5"/>
  <c r="Y277" i="5" s="1"/>
  <c r="P273" i="5"/>
  <c r="Y273" i="5" s="1"/>
  <c r="P269" i="5"/>
  <c r="P265" i="5"/>
  <c r="P261" i="5"/>
  <c r="Y261" i="5" s="1"/>
  <c r="P257" i="5"/>
  <c r="Y257" i="5" s="1"/>
  <c r="P253" i="5"/>
  <c r="P249" i="5"/>
  <c r="P245" i="5"/>
  <c r="Y245" i="5" s="1"/>
  <c r="P241" i="5"/>
  <c r="Y241" i="5" s="1"/>
  <c r="P237" i="5"/>
  <c r="P233" i="5"/>
  <c r="U233" i="5" s="1"/>
  <c r="P229" i="5"/>
  <c r="Y229" i="5" s="1"/>
  <c r="P225" i="5"/>
  <c r="Y225" i="5" s="1"/>
  <c r="P221" i="5"/>
  <c r="P217" i="5"/>
  <c r="Y217" i="5" s="1"/>
  <c r="P213" i="5"/>
  <c r="Y213" i="5" s="1"/>
  <c r="P209" i="5"/>
  <c r="Y209" i="5" s="1"/>
  <c r="P205" i="5"/>
  <c r="P201" i="5"/>
  <c r="U201" i="5" s="1"/>
  <c r="P197" i="5"/>
  <c r="P193" i="5"/>
  <c r="P189" i="5"/>
  <c r="P185" i="5"/>
  <c r="P181" i="5"/>
  <c r="P177" i="5"/>
  <c r="P173" i="5"/>
  <c r="P169" i="5"/>
  <c r="P165" i="5"/>
  <c r="P161" i="5"/>
  <c r="Y161" i="5" s="1"/>
  <c r="P157" i="5"/>
  <c r="P153" i="5"/>
  <c r="P149" i="5"/>
  <c r="P145" i="5"/>
  <c r="Y145" i="5" s="1"/>
  <c r="P141" i="5"/>
  <c r="P137" i="5"/>
  <c r="P133" i="5"/>
  <c r="P129" i="5"/>
  <c r="P125" i="5"/>
  <c r="P121" i="5"/>
  <c r="P117" i="5"/>
  <c r="P113" i="5"/>
  <c r="P109" i="5"/>
  <c r="P105" i="5"/>
  <c r="P101" i="5"/>
  <c r="P97" i="5"/>
  <c r="P93" i="5"/>
  <c r="P89" i="5"/>
  <c r="U89" i="5" s="1"/>
  <c r="P85" i="5"/>
  <c r="S85" i="5" s="1"/>
  <c r="P81" i="5"/>
  <c r="P77" i="5"/>
  <c r="P73" i="5"/>
  <c r="P69" i="5"/>
  <c r="P65" i="5"/>
  <c r="P61" i="5"/>
  <c r="P57" i="5"/>
  <c r="P53" i="5"/>
  <c r="P49" i="5"/>
  <c r="P45" i="5"/>
  <c r="P41" i="5"/>
  <c r="P37" i="5"/>
  <c r="P33" i="5"/>
  <c r="P29" i="5"/>
  <c r="P25" i="5"/>
  <c r="P21" i="5"/>
  <c r="P17" i="5"/>
  <c r="Y17" i="5" s="1"/>
  <c r="P13" i="5"/>
  <c r="P9" i="5"/>
  <c r="P5" i="5"/>
  <c r="P978" i="5"/>
  <c r="P958" i="5"/>
  <c r="P946" i="5"/>
  <c r="P926" i="5"/>
  <c r="Y926" i="5" s="1"/>
  <c r="P910" i="5"/>
  <c r="P894" i="5"/>
  <c r="P878" i="5"/>
  <c r="P866" i="5"/>
  <c r="Y866" i="5" s="1"/>
  <c r="P854" i="5"/>
  <c r="P834" i="5"/>
  <c r="P822" i="5"/>
  <c r="Y822" i="5" s="1"/>
  <c r="P810" i="5"/>
  <c r="Y810" i="5" s="1"/>
  <c r="P794" i="5"/>
  <c r="P782" i="5"/>
  <c r="P770" i="5"/>
  <c r="Y770" i="5" s="1"/>
  <c r="P750" i="5"/>
  <c r="Y750" i="5" s="1"/>
  <c r="P738" i="5"/>
  <c r="Y738" i="5" s="1"/>
  <c r="P722" i="5"/>
  <c r="P706" i="5"/>
  <c r="P690" i="5"/>
  <c r="Y690" i="5" s="1"/>
  <c r="P674" i="5"/>
  <c r="P658" i="5"/>
  <c r="Y658" i="5" s="1"/>
  <c r="P646" i="5"/>
  <c r="P630" i="5"/>
  <c r="Y630" i="5" s="1"/>
  <c r="P614" i="5"/>
  <c r="P602" i="5"/>
  <c r="P582" i="5"/>
  <c r="P566" i="5"/>
  <c r="Y566" i="5" s="1"/>
  <c r="P554" i="5"/>
  <c r="P538" i="5"/>
  <c r="P522" i="5"/>
  <c r="P506" i="5"/>
  <c r="P490" i="5"/>
  <c r="P474" i="5"/>
  <c r="Y474" i="5" s="1"/>
  <c r="P462" i="5"/>
  <c r="Y462" i="5" s="1"/>
  <c r="P442" i="5"/>
  <c r="Y442" i="5" s="1"/>
  <c r="P430" i="5"/>
  <c r="P418" i="5"/>
  <c r="Y418" i="5" s="1"/>
  <c r="P402" i="5"/>
  <c r="Y402" i="5" s="1"/>
  <c r="P386" i="5"/>
  <c r="Y386" i="5" s="1"/>
  <c r="P370" i="5"/>
  <c r="P354" i="5"/>
  <c r="Y354" i="5" s="1"/>
  <c r="P338" i="5"/>
  <c r="P322" i="5"/>
  <c r="Y322" i="5" s="1"/>
  <c r="P310" i="5"/>
  <c r="P298" i="5"/>
  <c r="P286" i="5"/>
  <c r="Y286" i="5" s="1"/>
  <c r="P266" i="5"/>
  <c r="Y266" i="5" s="1"/>
  <c r="P254" i="5"/>
  <c r="P234" i="5"/>
  <c r="P222" i="5"/>
  <c r="P206" i="5"/>
  <c r="Y206" i="5" s="1"/>
  <c r="P190" i="5"/>
  <c r="P174" i="5"/>
  <c r="P158" i="5"/>
  <c r="P142" i="5"/>
  <c r="Y142" i="5" s="1"/>
  <c r="P130" i="5"/>
  <c r="P110" i="5"/>
  <c r="P98" i="5"/>
  <c r="Y98" i="5" s="1"/>
  <c r="P86" i="5"/>
  <c r="P74" i="5"/>
  <c r="Y74" i="5" s="1"/>
  <c r="P62" i="5"/>
  <c r="Y62" i="5" s="1"/>
  <c r="P50" i="5"/>
  <c r="P34" i="5"/>
  <c r="Y34" i="5" s="1"/>
  <c r="P18" i="5"/>
  <c r="P6" i="5"/>
  <c r="P977" i="5"/>
  <c r="P965" i="5"/>
  <c r="Y965" i="5" s="1"/>
  <c r="P949" i="5"/>
  <c r="P937" i="5"/>
  <c r="P921" i="5"/>
  <c r="Y921" i="5" s="1"/>
  <c r="P901" i="5"/>
  <c r="Y901" i="5" s="1"/>
  <c r="P980" i="5"/>
  <c r="Y980" i="5" s="1"/>
  <c r="P972" i="5"/>
  <c r="P968" i="5"/>
  <c r="P964" i="5"/>
  <c r="Y964" i="5" s="1"/>
  <c r="P960" i="5"/>
  <c r="Y960" i="5" s="1"/>
  <c r="P952" i="5"/>
  <c r="Y952" i="5" s="1"/>
  <c r="P944" i="5"/>
  <c r="Y944" i="5" s="1"/>
  <c r="P936" i="5"/>
  <c r="P928" i="5"/>
  <c r="Y928" i="5" s="1"/>
  <c r="P920" i="5"/>
  <c r="P908" i="5"/>
  <c r="Y908" i="5" s="1"/>
  <c r="P900" i="5"/>
  <c r="Y900" i="5" s="1"/>
  <c r="P892" i="5"/>
  <c r="P880" i="5"/>
  <c r="P872" i="5"/>
  <c r="P864" i="5"/>
  <c r="S864" i="5" s="1"/>
  <c r="P856" i="5"/>
  <c r="Y856" i="5" s="1"/>
  <c r="P848" i="5"/>
  <c r="P840" i="5"/>
  <c r="S840" i="5" s="1"/>
  <c r="P832" i="5"/>
  <c r="P824" i="5"/>
  <c r="P816" i="5"/>
  <c r="Y816" i="5" s="1"/>
  <c r="P808" i="5"/>
  <c r="P800" i="5"/>
  <c r="S800" i="5" s="1"/>
  <c r="P792" i="5"/>
  <c r="P788" i="5"/>
  <c r="P784" i="5"/>
  <c r="P776" i="5"/>
  <c r="P772" i="5"/>
  <c r="P768" i="5"/>
  <c r="P764" i="5"/>
  <c r="P760" i="5"/>
  <c r="Y760" i="5" s="1"/>
  <c r="P756" i="5"/>
  <c r="Y756" i="5" s="1"/>
  <c r="P752" i="5"/>
  <c r="P748" i="5"/>
  <c r="Y748" i="5" s="1"/>
  <c r="P744" i="5"/>
  <c r="P740" i="5"/>
  <c r="P736" i="5"/>
  <c r="Y736" i="5" s="1"/>
  <c r="P732" i="5"/>
  <c r="Y732" i="5" s="1"/>
  <c r="P728" i="5"/>
  <c r="Y728" i="5" s="1"/>
  <c r="P724" i="5"/>
  <c r="Y724" i="5" s="1"/>
  <c r="P720" i="5"/>
  <c r="P716" i="5"/>
  <c r="P712" i="5"/>
  <c r="P708" i="5"/>
  <c r="P704" i="5"/>
  <c r="Y704" i="5" s="1"/>
  <c r="P700" i="5"/>
  <c r="Y700" i="5" s="1"/>
  <c r="P696" i="5"/>
  <c r="Y696" i="5" s="1"/>
  <c r="P692" i="5"/>
  <c r="Y692" i="5" s="1"/>
  <c r="P688" i="5"/>
  <c r="Y688" i="5" s="1"/>
  <c r="P684" i="5"/>
  <c r="Y684" i="5" s="1"/>
  <c r="P680" i="5"/>
  <c r="P676" i="5"/>
  <c r="P672" i="5"/>
  <c r="Y672" i="5" s="1"/>
  <c r="P668" i="5"/>
  <c r="P664" i="5"/>
  <c r="Y664" i="5" s="1"/>
  <c r="P660" i="5"/>
  <c r="Y660" i="5" s="1"/>
  <c r="P656" i="5"/>
  <c r="P652" i="5"/>
  <c r="P648" i="5"/>
  <c r="P644" i="5"/>
  <c r="P640" i="5"/>
  <c r="Y640" i="5" s="1"/>
  <c r="P636" i="5"/>
  <c r="Y636" i="5" s="1"/>
  <c r="P632" i="5"/>
  <c r="Y632" i="5" s="1"/>
  <c r="P628" i="5"/>
  <c r="Y628" i="5" s="1"/>
  <c r="P624" i="5"/>
  <c r="P620" i="5"/>
  <c r="Y620" i="5" s="1"/>
  <c r="P616" i="5"/>
  <c r="P612" i="5"/>
  <c r="P608" i="5"/>
  <c r="Y608" i="5" s="1"/>
  <c r="P604" i="5"/>
  <c r="U604" i="5" s="1"/>
  <c r="P600" i="5"/>
  <c r="Y600" i="5" s="1"/>
  <c r="P596" i="5"/>
  <c r="Y596" i="5" s="1"/>
  <c r="P592" i="5"/>
  <c r="P588" i="5"/>
  <c r="S588" i="5" s="1"/>
  <c r="P584" i="5"/>
  <c r="P580" i="5"/>
  <c r="P576" i="5"/>
  <c r="P572" i="5"/>
  <c r="P568" i="5"/>
  <c r="P564" i="5"/>
  <c r="Y564" i="5" s="1"/>
  <c r="P560" i="5"/>
  <c r="P556" i="5"/>
  <c r="P552" i="5"/>
  <c r="P548" i="5"/>
  <c r="P544" i="5"/>
  <c r="Y544" i="5" s="1"/>
  <c r="P540" i="5"/>
  <c r="Y540" i="5" s="1"/>
  <c r="P536" i="5"/>
  <c r="Y536" i="5" s="1"/>
  <c r="P532" i="5"/>
  <c r="Y532" i="5" s="1"/>
  <c r="P528" i="5"/>
  <c r="P524" i="5"/>
  <c r="Y524" i="5" s="1"/>
  <c r="P520" i="5"/>
  <c r="P516" i="5"/>
  <c r="P512" i="5"/>
  <c r="Y512" i="5" s="1"/>
  <c r="P508" i="5"/>
  <c r="P504" i="5"/>
  <c r="Y504" i="5" s="1"/>
  <c r="P500" i="5"/>
  <c r="Y500" i="5" s="1"/>
  <c r="P496" i="5"/>
  <c r="P492" i="5"/>
  <c r="P488" i="5"/>
  <c r="P484" i="5"/>
  <c r="P480" i="5"/>
  <c r="P476" i="5"/>
  <c r="P472" i="5"/>
  <c r="Y472" i="5" s="1"/>
  <c r="P468" i="5"/>
  <c r="Y468" i="5" s="1"/>
  <c r="P464" i="5"/>
  <c r="P460" i="5"/>
  <c r="P456" i="5"/>
  <c r="P452" i="5"/>
  <c r="P448" i="5"/>
  <c r="P444" i="5"/>
  <c r="Y444" i="5" s="1"/>
  <c r="P440" i="5"/>
  <c r="Y440" i="5" s="1"/>
  <c r="P436" i="5"/>
  <c r="P432" i="5"/>
  <c r="P428" i="5"/>
  <c r="P424" i="5"/>
  <c r="Y424" i="5" s="1"/>
  <c r="P420" i="5"/>
  <c r="P416" i="5"/>
  <c r="P412" i="5"/>
  <c r="P408" i="5"/>
  <c r="Y408" i="5" s="1"/>
  <c r="P404" i="5"/>
  <c r="P400" i="5"/>
  <c r="Y400" i="5" s="1"/>
  <c r="P396" i="5"/>
  <c r="P392" i="5"/>
  <c r="Y392" i="5" s="1"/>
  <c r="P388" i="5"/>
  <c r="P384" i="5"/>
  <c r="P380" i="5"/>
  <c r="P376" i="5"/>
  <c r="Y376" i="5" s="1"/>
  <c r="P372" i="5"/>
  <c r="Y372" i="5" s="1"/>
  <c r="P368" i="5"/>
  <c r="P364" i="5"/>
  <c r="P360" i="5"/>
  <c r="Y360" i="5" s="1"/>
  <c r="P356" i="5"/>
  <c r="Y356" i="5" s="1"/>
  <c r="P352" i="5"/>
  <c r="P348" i="5"/>
  <c r="P344" i="5"/>
  <c r="Y344" i="5" s="1"/>
  <c r="P340" i="5"/>
  <c r="P336" i="5"/>
  <c r="Y336" i="5" s="1"/>
  <c r="P332" i="5"/>
  <c r="Y332" i="5" s="1"/>
  <c r="P328" i="5"/>
  <c r="Y328" i="5" s="1"/>
  <c r="P324" i="5"/>
  <c r="P320" i="5"/>
  <c r="P316" i="5"/>
  <c r="Y316" i="5" s="1"/>
  <c r="P312" i="5"/>
  <c r="Y312" i="5" s="1"/>
  <c r="P308" i="5"/>
  <c r="P304" i="5"/>
  <c r="P300" i="5"/>
  <c r="P296" i="5"/>
  <c r="P292" i="5"/>
  <c r="P288" i="5"/>
  <c r="P284" i="5"/>
  <c r="P280" i="5"/>
  <c r="Y280" i="5" s="1"/>
  <c r="P276" i="5"/>
  <c r="P272" i="5"/>
  <c r="P268" i="5"/>
  <c r="P264" i="5"/>
  <c r="Y264" i="5" s="1"/>
  <c r="P260" i="5"/>
  <c r="Y260" i="5" s="1"/>
  <c r="P256" i="5"/>
  <c r="P252" i="5"/>
  <c r="P248" i="5"/>
  <c r="Y248" i="5" s="1"/>
  <c r="P244" i="5"/>
  <c r="Y244" i="5" s="1"/>
  <c r="P240" i="5"/>
  <c r="P236" i="5"/>
  <c r="P232" i="5"/>
  <c r="Y232" i="5" s="1"/>
  <c r="P228" i="5"/>
  <c r="P224" i="5"/>
  <c r="P220" i="5"/>
  <c r="P216" i="5"/>
  <c r="Y216" i="5" s="1"/>
  <c r="P212" i="5"/>
  <c r="Y212" i="5" s="1"/>
  <c r="P208" i="5"/>
  <c r="P204" i="5"/>
  <c r="P200" i="5"/>
  <c r="Y200" i="5" s="1"/>
  <c r="P196" i="5"/>
  <c r="Y196" i="5" s="1"/>
  <c r="P192" i="5"/>
  <c r="P188" i="5"/>
  <c r="P184" i="5"/>
  <c r="Y184" i="5" s="1"/>
  <c r="P180" i="5"/>
  <c r="P176" i="5"/>
  <c r="P172" i="5"/>
  <c r="Y172" i="5" s="1"/>
  <c r="P168" i="5"/>
  <c r="Y168" i="5" s="1"/>
  <c r="P164" i="5"/>
  <c r="P160" i="5"/>
  <c r="P156" i="5"/>
  <c r="P152" i="5"/>
  <c r="P148" i="5"/>
  <c r="P144" i="5"/>
  <c r="P140" i="5"/>
  <c r="P136" i="5"/>
  <c r="Y136" i="5" s="1"/>
  <c r="P132" i="5"/>
  <c r="Y132" i="5" s="1"/>
  <c r="P128" i="5"/>
  <c r="P124" i="5"/>
  <c r="Y124" i="5" s="1"/>
  <c r="P120" i="5"/>
  <c r="Y120" i="5" s="1"/>
  <c r="P116" i="5"/>
  <c r="P112" i="5"/>
  <c r="P108" i="5"/>
  <c r="P104" i="5"/>
  <c r="Y104" i="5" s="1"/>
  <c r="P100" i="5"/>
  <c r="Y100" i="5" s="1"/>
  <c r="P96" i="5"/>
  <c r="P92" i="5"/>
  <c r="P88" i="5"/>
  <c r="Y88" i="5" s="1"/>
  <c r="P84" i="5"/>
  <c r="P80" i="5"/>
  <c r="Y80" i="5" s="1"/>
  <c r="P76" i="5"/>
  <c r="P72" i="5"/>
  <c r="Y72" i="5" s="1"/>
  <c r="P68" i="5"/>
  <c r="P64" i="5"/>
  <c r="P60" i="5"/>
  <c r="P56" i="5"/>
  <c r="Y56" i="5" s="1"/>
  <c r="P52" i="5"/>
  <c r="P48" i="5"/>
  <c r="P44" i="5"/>
  <c r="P40" i="5"/>
  <c r="Y40" i="5" s="1"/>
  <c r="P36" i="5"/>
  <c r="Y36" i="5" s="1"/>
  <c r="P32" i="5"/>
  <c r="P28" i="5"/>
  <c r="P24" i="5"/>
  <c r="Y24" i="5" s="1"/>
  <c r="P20" i="5"/>
  <c r="Y20" i="5" s="1"/>
  <c r="P16" i="5"/>
  <c r="P12" i="5"/>
  <c r="P8" i="5"/>
  <c r="P4" i="5"/>
  <c r="P982" i="5"/>
  <c r="P974" i="5"/>
  <c r="P962" i="5"/>
  <c r="Y962" i="5" s="1"/>
  <c r="P950" i="5"/>
  <c r="P938" i="5"/>
  <c r="P930" i="5"/>
  <c r="Y930" i="5" s="1"/>
  <c r="P918" i="5"/>
  <c r="P906" i="5"/>
  <c r="P898" i="5"/>
  <c r="P886" i="5"/>
  <c r="P874" i="5"/>
  <c r="Y874" i="5" s="1"/>
  <c r="P858" i="5"/>
  <c r="P846" i="5"/>
  <c r="Y846" i="5" s="1"/>
  <c r="P838" i="5"/>
  <c r="Y838" i="5" s="1"/>
  <c r="P826" i="5"/>
  <c r="Y826" i="5" s="1"/>
  <c r="P814" i="5"/>
  <c r="P802" i="5"/>
  <c r="P790" i="5"/>
  <c r="P774" i="5"/>
  <c r="P762" i="5"/>
  <c r="P754" i="5"/>
  <c r="Y754" i="5" s="1"/>
  <c r="P742" i="5"/>
  <c r="Y742" i="5" s="1"/>
  <c r="P730" i="5"/>
  <c r="Y730" i="5" s="1"/>
  <c r="P718" i="5"/>
  <c r="P710" i="5"/>
  <c r="P698" i="5"/>
  <c r="Y698" i="5" s="1"/>
  <c r="P686" i="5"/>
  <c r="P678" i="5"/>
  <c r="P666" i="5"/>
  <c r="P650" i="5"/>
  <c r="P638" i="5"/>
  <c r="P626" i="5"/>
  <c r="P618" i="5"/>
  <c r="Y618" i="5" s="1"/>
  <c r="P606" i="5"/>
  <c r="Y606" i="5" s="1"/>
  <c r="P594" i="5"/>
  <c r="P586" i="5"/>
  <c r="P574" i="5"/>
  <c r="P558" i="5"/>
  <c r="P546" i="5"/>
  <c r="P534" i="5"/>
  <c r="P526" i="5"/>
  <c r="P514" i="5"/>
  <c r="P502" i="5"/>
  <c r="P494" i="5"/>
  <c r="P482" i="5"/>
  <c r="P466" i="5"/>
  <c r="P454" i="5"/>
  <c r="P446" i="5"/>
  <c r="Y446" i="5" s="1"/>
  <c r="P434" i="5"/>
  <c r="P422" i="5"/>
  <c r="Y422" i="5" s="1"/>
  <c r="P410" i="5"/>
  <c r="P398" i="5"/>
  <c r="P382" i="5"/>
  <c r="Y382" i="5" s="1"/>
  <c r="P374" i="5"/>
  <c r="P362" i="5"/>
  <c r="P350" i="5"/>
  <c r="P342" i="5"/>
  <c r="P330" i="5"/>
  <c r="P318" i="5"/>
  <c r="P306" i="5"/>
  <c r="P294" i="5"/>
  <c r="P278" i="5"/>
  <c r="P270" i="5"/>
  <c r="Y270" i="5" s="1"/>
  <c r="P258" i="5"/>
  <c r="P246" i="5"/>
  <c r="P238" i="5"/>
  <c r="P226" i="5"/>
  <c r="P214" i="5"/>
  <c r="P202" i="5"/>
  <c r="Y202" i="5" s="1"/>
  <c r="P194" i="5"/>
  <c r="S194" i="5" s="1"/>
  <c r="P182" i="5"/>
  <c r="P170" i="5"/>
  <c r="P162" i="5"/>
  <c r="P150" i="5"/>
  <c r="P138" i="5"/>
  <c r="P122" i="5"/>
  <c r="P114" i="5"/>
  <c r="P102" i="5"/>
  <c r="P90" i="5"/>
  <c r="P78" i="5"/>
  <c r="P66" i="5"/>
  <c r="P54" i="5"/>
  <c r="P42" i="5"/>
  <c r="P30" i="5"/>
  <c r="P22" i="5"/>
  <c r="P14" i="5"/>
  <c r="Y14" i="5" s="1"/>
  <c r="P973" i="5"/>
  <c r="Y973" i="5" s="1"/>
  <c r="P961" i="5"/>
  <c r="Y961" i="5" s="1"/>
  <c r="P953" i="5"/>
  <c r="P941" i="5"/>
  <c r="P929" i="5"/>
  <c r="Y929" i="5" s="1"/>
  <c r="P917" i="5"/>
  <c r="P905" i="5"/>
  <c r="P976" i="5"/>
  <c r="P956" i="5"/>
  <c r="P948" i="5"/>
  <c r="Y948" i="5" s="1"/>
  <c r="P940" i="5"/>
  <c r="P932" i="5"/>
  <c r="P924" i="5"/>
  <c r="P916" i="5"/>
  <c r="Y916" i="5" s="1"/>
  <c r="P912" i="5"/>
  <c r="P904" i="5"/>
  <c r="P896" i="5"/>
  <c r="P888" i="5"/>
  <c r="Y888" i="5" s="1"/>
  <c r="P884" i="5"/>
  <c r="P876" i="5"/>
  <c r="P868" i="5"/>
  <c r="Y868" i="5" s="1"/>
  <c r="P860" i="5"/>
  <c r="P852" i="5"/>
  <c r="P844" i="5"/>
  <c r="Y844" i="5" s="1"/>
  <c r="P836" i="5"/>
  <c r="Y836" i="5" s="1"/>
  <c r="P828" i="5"/>
  <c r="Y828" i="5" s="1"/>
  <c r="P820" i="5"/>
  <c r="Y820" i="5" s="1"/>
  <c r="P812" i="5"/>
  <c r="P804" i="5"/>
  <c r="Y804" i="5" s="1"/>
  <c r="P796" i="5"/>
  <c r="P780" i="5"/>
  <c r="Y780" i="5" s="1"/>
  <c r="P3" i="5"/>
  <c r="P979" i="5"/>
  <c r="P975" i="5"/>
  <c r="U975" i="5" s="1"/>
  <c r="P971" i="5"/>
  <c r="P967" i="5"/>
  <c r="P963" i="5"/>
  <c r="P959" i="5"/>
  <c r="P955" i="5"/>
  <c r="P951" i="5"/>
  <c r="P947" i="5"/>
  <c r="P943" i="5"/>
  <c r="P939" i="5"/>
  <c r="P935" i="5"/>
  <c r="P931" i="5"/>
  <c r="S931" i="5" s="1"/>
  <c r="P927" i="5"/>
  <c r="P923" i="5"/>
  <c r="P919" i="5"/>
  <c r="P915" i="5"/>
  <c r="P911" i="5"/>
  <c r="P907" i="5"/>
  <c r="Y907" i="5" s="1"/>
  <c r="P903" i="5"/>
  <c r="P899" i="5"/>
  <c r="S899" i="5" s="1"/>
  <c r="P895" i="5"/>
  <c r="P891" i="5"/>
  <c r="P887" i="5"/>
  <c r="P883" i="5"/>
  <c r="P879" i="5"/>
  <c r="P875" i="5"/>
  <c r="P871" i="5"/>
  <c r="P867" i="5"/>
  <c r="S867" i="5" s="1"/>
  <c r="P863" i="5"/>
  <c r="P859" i="5"/>
  <c r="P855" i="5"/>
  <c r="P851" i="5"/>
  <c r="P847" i="5"/>
  <c r="P843" i="5"/>
  <c r="P839" i="5"/>
  <c r="P835" i="5"/>
  <c r="S835" i="5" s="1"/>
  <c r="P831" i="5"/>
  <c r="P827" i="5"/>
  <c r="Y827" i="5" s="1"/>
  <c r="P823" i="5"/>
  <c r="P819" i="5"/>
  <c r="P815" i="5"/>
  <c r="P811" i="5"/>
  <c r="Y811" i="5" s="1"/>
  <c r="P807" i="5"/>
  <c r="P803" i="5"/>
  <c r="S803" i="5" s="1"/>
  <c r="P799" i="5"/>
  <c r="P795" i="5"/>
  <c r="P791" i="5"/>
  <c r="P787" i="5"/>
  <c r="P783" i="5"/>
  <c r="P779" i="5"/>
  <c r="P775" i="5"/>
  <c r="P771" i="5"/>
  <c r="S771" i="5" s="1"/>
  <c r="P767" i="5"/>
  <c r="P763" i="5"/>
  <c r="Y763" i="5" s="1"/>
  <c r="P759" i="5"/>
  <c r="P755" i="5"/>
  <c r="P751" i="5"/>
  <c r="P747" i="5"/>
  <c r="P743" i="5"/>
  <c r="P739" i="5"/>
  <c r="S739" i="5" s="1"/>
  <c r="P735" i="5"/>
  <c r="P731" i="5"/>
  <c r="P727" i="5"/>
  <c r="P723" i="5"/>
  <c r="P719" i="5"/>
  <c r="P715" i="5"/>
  <c r="Y715" i="5" s="1"/>
  <c r="P711" i="5"/>
  <c r="P707" i="5"/>
  <c r="S707" i="5" s="1"/>
  <c r="P703" i="5"/>
  <c r="P699" i="5"/>
  <c r="Y699" i="5" s="1"/>
  <c r="P695" i="5"/>
  <c r="P691" i="5"/>
  <c r="P687" i="5"/>
  <c r="P683" i="5"/>
  <c r="P679" i="5"/>
  <c r="P675" i="5"/>
  <c r="P671" i="5"/>
  <c r="P667" i="5"/>
  <c r="Y667" i="5" s="1"/>
  <c r="P663" i="5"/>
  <c r="P659" i="5"/>
  <c r="P655" i="5"/>
  <c r="P651" i="5"/>
  <c r="Y651" i="5" s="1"/>
  <c r="P647" i="5"/>
  <c r="P643" i="5"/>
  <c r="S643" i="5" s="1"/>
  <c r="P639" i="5"/>
  <c r="P635" i="5"/>
  <c r="P631" i="5"/>
  <c r="P627" i="5"/>
  <c r="P623" i="5"/>
  <c r="P619" i="5"/>
  <c r="P615" i="5"/>
  <c r="P611" i="5"/>
  <c r="S611" i="5" s="1"/>
  <c r="P607" i="5"/>
  <c r="P603" i="5"/>
  <c r="P599" i="5"/>
  <c r="P595" i="5"/>
  <c r="P591" i="5"/>
  <c r="P587" i="5"/>
  <c r="P583" i="5"/>
  <c r="P579" i="5"/>
  <c r="S579" i="5" s="1"/>
  <c r="P575" i="5"/>
  <c r="P571" i="5"/>
  <c r="Y571" i="5" s="1"/>
  <c r="P567" i="5"/>
  <c r="P563" i="5"/>
  <c r="P559" i="5"/>
  <c r="P555" i="5"/>
  <c r="Y555" i="5" s="1"/>
  <c r="P551" i="5"/>
  <c r="P547" i="5"/>
  <c r="S547" i="5" s="1"/>
  <c r="P543" i="5"/>
  <c r="P539" i="5"/>
  <c r="P535" i="5"/>
  <c r="P531" i="5"/>
  <c r="P527" i="5"/>
  <c r="P523" i="5"/>
  <c r="Y523" i="5" s="1"/>
  <c r="P519" i="5"/>
  <c r="P515" i="5"/>
  <c r="S515" i="5" s="1"/>
  <c r="P511" i="5"/>
  <c r="P507" i="5"/>
  <c r="Y507" i="5" s="1"/>
  <c r="P503" i="5"/>
  <c r="P499" i="5"/>
  <c r="P495" i="5"/>
  <c r="P491" i="5"/>
  <c r="P487" i="5"/>
  <c r="P483" i="5"/>
  <c r="S483" i="5" s="1"/>
  <c r="P479" i="5"/>
  <c r="P475" i="5"/>
  <c r="P471" i="5"/>
  <c r="P467" i="5"/>
  <c r="P463" i="5"/>
  <c r="P459" i="5"/>
  <c r="Y459" i="5" s="1"/>
  <c r="P455" i="5"/>
  <c r="P451" i="5"/>
  <c r="S451" i="5" s="1"/>
  <c r="P447" i="5"/>
  <c r="P443" i="5"/>
  <c r="Y443" i="5" s="1"/>
  <c r="P439" i="5"/>
  <c r="P435" i="5"/>
  <c r="P431" i="5"/>
  <c r="P427" i="5"/>
  <c r="P423" i="5"/>
  <c r="P419" i="5"/>
  <c r="S419" i="5" s="1"/>
  <c r="P415" i="5"/>
  <c r="P411" i="5"/>
  <c r="Y411" i="5" s="1"/>
  <c r="P407" i="5"/>
  <c r="P403" i="5"/>
  <c r="P399" i="5"/>
  <c r="P395" i="5"/>
  <c r="P391" i="5"/>
  <c r="P387" i="5"/>
  <c r="S387" i="5" s="1"/>
  <c r="P383" i="5"/>
  <c r="P379" i="5"/>
  <c r="P375" i="5"/>
  <c r="P371" i="5"/>
  <c r="P367" i="5"/>
  <c r="P363" i="5"/>
  <c r="P359" i="5"/>
  <c r="P355" i="5"/>
  <c r="P351" i="5"/>
  <c r="P347" i="5"/>
  <c r="P343" i="5"/>
  <c r="P339" i="5"/>
  <c r="P335" i="5"/>
  <c r="S335" i="5" s="1"/>
  <c r="P331" i="5"/>
  <c r="P327" i="5"/>
  <c r="P323" i="5"/>
  <c r="P319" i="5"/>
  <c r="U319" i="5" s="1"/>
  <c r="P315" i="5"/>
  <c r="Y315" i="5" s="1"/>
  <c r="P311" i="5"/>
  <c r="P307" i="5"/>
  <c r="P303" i="5"/>
  <c r="P299" i="5"/>
  <c r="P295" i="5"/>
  <c r="P291" i="5"/>
  <c r="P287" i="5"/>
  <c r="P283" i="5"/>
  <c r="P279" i="5"/>
  <c r="Y279" i="5" s="1"/>
  <c r="P275" i="5"/>
  <c r="P271" i="5"/>
  <c r="P267" i="5"/>
  <c r="P263" i="5"/>
  <c r="Y263" i="5" s="1"/>
  <c r="P259" i="5"/>
  <c r="P255" i="5"/>
  <c r="P251" i="5"/>
  <c r="P247" i="5"/>
  <c r="P243" i="5"/>
  <c r="P239" i="5"/>
  <c r="P235" i="5"/>
  <c r="Y235" i="5" s="1"/>
  <c r="P231" i="5"/>
  <c r="P227" i="5"/>
  <c r="P223" i="5"/>
  <c r="P219" i="5"/>
  <c r="P215" i="5"/>
  <c r="P211" i="5"/>
  <c r="Y211" i="5" s="1"/>
  <c r="P207" i="5"/>
  <c r="P203" i="5"/>
  <c r="P199" i="5"/>
  <c r="P195" i="5"/>
  <c r="P191" i="5"/>
  <c r="P187" i="5"/>
  <c r="P183" i="5"/>
  <c r="P179" i="5"/>
  <c r="U179" i="5" s="1"/>
  <c r="P175" i="5"/>
  <c r="P171" i="5"/>
  <c r="P167" i="5"/>
  <c r="P163" i="5"/>
  <c r="P159" i="5"/>
  <c r="P155" i="5"/>
  <c r="P151" i="5"/>
  <c r="P147" i="5"/>
  <c r="P143" i="5"/>
  <c r="P139" i="5"/>
  <c r="P135" i="5"/>
  <c r="P131" i="5"/>
  <c r="P127" i="5"/>
  <c r="Y127" i="5" s="1"/>
  <c r="P123" i="5"/>
  <c r="P119" i="5"/>
  <c r="P115" i="5"/>
  <c r="P111" i="5"/>
  <c r="P107" i="5"/>
  <c r="P103" i="5"/>
  <c r="P99" i="5"/>
  <c r="P95" i="5"/>
  <c r="P91" i="5"/>
  <c r="P87" i="5"/>
  <c r="P83" i="5"/>
  <c r="P79" i="5"/>
  <c r="P75" i="5"/>
  <c r="P71" i="5"/>
  <c r="P67" i="5"/>
  <c r="P63" i="5"/>
  <c r="U63" i="5" s="1"/>
  <c r="P59" i="5"/>
  <c r="P55" i="5"/>
  <c r="P51" i="5"/>
  <c r="Y51" i="5" s="1"/>
  <c r="P47" i="5"/>
  <c r="P43" i="5"/>
  <c r="P39" i="5"/>
  <c r="P35" i="5"/>
  <c r="P31" i="5"/>
  <c r="P27" i="5"/>
  <c r="P23" i="5"/>
  <c r="P19" i="5"/>
  <c r="P15" i="5"/>
  <c r="P11" i="5"/>
  <c r="P7" i="5"/>
  <c r="S133" i="5"/>
  <c r="S197" i="5"/>
  <c r="S69" i="5"/>
  <c r="S5" i="5"/>
  <c r="S117" i="5"/>
  <c r="S165" i="5"/>
  <c r="S101" i="5"/>
  <c r="S37" i="5"/>
  <c r="S181" i="5"/>
  <c r="S53" i="5"/>
  <c r="S832" i="5"/>
  <c r="S149" i="5"/>
  <c r="S21" i="5"/>
  <c r="S978" i="5"/>
  <c r="U966" i="5"/>
  <c r="U910" i="5"/>
  <c r="S890" i="5"/>
  <c r="U890" i="5"/>
  <c r="S850" i="5"/>
  <c r="U850" i="5"/>
  <c r="U830" i="5"/>
  <c r="U726" i="5"/>
  <c r="S726" i="5"/>
  <c r="S714" i="5"/>
  <c r="U714" i="5"/>
  <c r="U702" i="5"/>
  <c r="S690" i="5"/>
  <c r="S686" i="5"/>
  <c r="S682" i="5"/>
  <c r="U682" i="5"/>
  <c r="U674" i="5"/>
  <c r="U670" i="5"/>
  <c r="S662" i="5"/>
  <c r="S642" i="5"/>
  <c r="U642" i="5"/>
  <c r="U634" i="5"/>
  <c r="U630" i="5"/>
  <c r="S630" i="5"/>
  <c r="U598" i="5"/>
  <c r="S598" i="5"/>
  <c r="U590" i="5"/>
  <c r="U566" i="5"/>
  <c r="S562" i="5"/>
  <c r="U562" i="5"/>
  <c r="U550" i="5"/>
  <c r="S542" i="5"/>
  <c r="S538" i="5"/>
  <c r="U518" i="5"/>
  <c r="S518" i="5"/>
  <c r="S510" i="5"/>
  <c r="S506" i="5"/>
  <c r="U506" i="5"/>
  <c r="U478" i="5"/>
  <c r="S478" i="5"/>
  <c r="U470" i="5"/>
  <c r="U458" i="5"/>
  <c r="S442" i="5"/>
  <c r="U438" i="5"/>
  <c r="S438" i="5"/>
  <c r="S394" i="5"/>
  <c r="U394" i="5"/>
  <c r="S390" i="5"/>
  <c r="S386" i="5"/>
  <c r="U386" i="5"/>
  <c r="U370" i="5"/>
  <c r="U358" i="5"/>
  <c r="S358" i="5"/>
  <c r="U346" i="5"/>
  <c r="S322" i="5"/>
  <c r="U314" i="5"/>
  <c r="S314" i="5"/>
  <c r="U310" i="5"/>
  <c r="S302" i="5"/>
  <c r="U274" i="5"/>
  <c r="S274" i="5"/>
  <c r="S266" i="5"/>
  <c r="U262" i="5"/>
  <c r="U230" i="5"/>
  <c r="S230" i="5"/>
  <c r="U218" i="5"/>
  <c r="U206" i="5"/>
  <c r="S206" i="5"/>
  <c r="S190" i="5"/>
  <c r="U186" i="5"/>
  <c r="S186" i="5"/>
  <c r="S174" i="5"/>
  <c r="S142" i="5"/>
  <c r="S110" i="5"/>
  <c r="U106" i="5"/>
  <c r="S106" i="5"/>
  <c r="U94" i="5"/>
  <c r="U74" i="5"/>
  <c r="S74" i="5"/>
  <c r="U58" i="5"/>
  <c r="S58" i="5"/>
  <c r="S46" i="5"/>
  <c r="U10" i="5"/>
  <c r="S10" i="5"/>
  <c r="U168" i="5"/>
  <c r="S168" i="5"/>
  <c r="U856" i="5"/>
  <c r="S856" i="5"/>
  <c r="S792" i="5"/>
  <c r="U760" i="5"/>
  <c r="S760" i="5"/>
  <c r="S728" i="5"/>
  <c r="U696" i="5"/>
  <c r="S696" i="5"/>
  <c r="S664" i="5"/>
  <c r="U632" i="5"/>
  <c r="S632" i="5"/>
  <c r="S600" i="5"/>
  <c r="U568" i="5"/>
  <c r="S568" i="5"/>
  <c r="S536" i="5"/>
  <c r="U504" i="5"/>
  <c r="S504" i="5"/>
  <c r="S472" i="5"/>
  <c r="U440" i="5"/>
  <c r="S440" i="5"/>
  <c r="S408" i="5"/>
  <c r="U376" i="5"/>
  <c r="S376" i="5"/>
  <c r="S344" i="5"/>
  <c r="U312" i="5"/>
  <c r="S312" i="5"/>
  <c r="S296" i="5"/>
  <c r="U248" i="5"/>
  <c r="S232" i="5"/>
  <c r="U184" i="5"/>
  <c r="S84" i="5"/>
  <c r="S970" i="5"/>
  <c r="U970" i="5"/>
  <c r="S958" i="5"/>
  <c r="U934" i="5"/>
  <c r="S934" i="5"/>
  <c r="U926" i="5"/>
  <c r="S926" i="5"/>
  <c r="U922" i="5"/>
  <c r="S894" i="5"/>
  <c r="S882" i="5"/>
  <c r="S866" i="5"/>
  <c r="U866" i="5"/>
  <c r="S854" i="5"/>
  <c r="U846" i="5"/>
  <c r="S846" i="5"/>
  <c r="S826" i="5"/>
  <c r="S810" i="5"/>
  <c r="U810" i="5"/>
  <c r="U806" i="5"/>
  <c r="S806" i="5"/>
  <c r="U798" i="5"/>
  <c r="S798" i="5"/>
  <c r="U786" i="5"/>
  <c r="U766" i="5"/>
  <c r="S766" i="5"/>
  <c r="U750" i="5"/>
  <c r="S750" i="5"/>
  <c r="S746" i="5"/>
  <c r="S738" i="5"/>
  <c r="U738" i="5"/>
  <c r="S730" i="5"/>
  <c r="S710" i="5"/>
  <c r="S959" i="5"/>
  <c r="S947" i="5"/>
  <c r="S891" i="5"/>
  <c r="S843" i="5"/>
  <c r="S747" i="5"/>
  <c r="S683" i="5"/>
  <c r="S619" i="5"/>
  <c r="S587" i="5"/>
  <c r="S491" i="5"/>
  <c r="S427" i="5"/>
  <c r="S363" i="5"/>
  <c r="S351" i="5"/>
  <c r="U111" i="5"/>
  <c r="U152" i="5"/>
  <c r="S178" i="5"/>
  <c r="S114" i="5"/>
  <c r="U66" i="5"/>
  <c r="U18" i="5"/>
  <c r="U120" i="5"/>
  <c r="S120" i="5"/>
  <c r="S67" i="5"/>
  <c r="U56" i="5"/>
  <c r="S24" i="5"/>
  <c r="S972" i="5"/>
  <c r="U780" i="5"/>
  <c r="S780" i="5"/>
  <c r="U264" i="5"/>
  <c r="S264" i="5"/>
  <c r="U200" i="5"/>
  <c r="U136" i="5"/>
  <c r="S136" i="5"/>
  <c r="S981" i="5"/>
  <c r="S973" i="5"/>
  <c r="U965" i="5"/>
  <c r="S965" i="5"/>
  <c r="S945" i="5"/>
  <c r="U945" i="5"/>
  <c r="S917" i="5"/>
  <c r="U909" i="5"/>
  <c r="S909" i="5"/>
  <c r="U901" i="5"/>
  <c r="S901" i="5"/>
  <c r="U885" i="5"/>
  <c r="S885" i="5"/>
  <c r="S865" i="5"/>
  <c r="U865" i="5"/>
  <c r="U849" i="5"/>
  <c r="S833" i="5"/>
  <c r="U821" i="5"/>
  <c r="S821" i="5"/>
  <c r="U805" i="5"/>
  <c r="S805" i="5"/>
  <c r="U789" i="5"/>
  <c r="S789" i="5"/>
  <c r="U769" i="5"/>
  <c r="S753" i="5"/>
  <c r="U753" i="5"/>
  <c r="U741" i="5"/>
  <c r="S741" i="5"/>
  <c r="U725" i="5"/>
  <c r="S725" i="5"/>
  <c r="U709" i="5"/>
  <c r="S709" i="5"/>
  <c r="U701" i="5"/>
  <c r="U689" i="5"/>
  <c r="U673" i="5"/>
  <c r="U657" i="5"/>
  <c r="U641" i="5"/>
  <c r="U629" i="5"/>
  <c r="S629" i="5"/>
  <c r="U613" i="5"/>
  <c r="S613" i="5"/>
  <c r="U597" i="5"/>
  <c r="S597" i="5"/>
  <c r="S589" i="5"/>
  <c r="U581" i="5"/>
  <c r="S581" i="5"/>
  <c r="S573" i="5"/>
  <c r="U565" i="5"/>
  <c r="S565" i="5"/>
  <c r="U549" i="5"/>
  <c r="S549" i="5"/>
  <c r="S529" i="5"/>
  <c r="U529" i="5"/>
  <c r="S513" i="5"/>
  <c r="U513" i="5"/>
  <c r="S509" i="5"/>
  <c r="U501" i="5"/>
  <c r="S501" i="5"/>
  <c r="S493" i="5"/>
  <c r="U481" i="5"/>
  <c r="U465" i="5"/>
  <c r="U461" i="5"/>
  <c r="U453" i="5"/>
  <c r="S453" i="5"/>
  <c r="U445" i="5"/>
  <c r="S433" i="5"/>
  <c r="U433" i="5"/>
  <c r="S417" i="5"/>
  <c r="U417" i="5"/>
  <c r="U405" i="5"/>
  <c r="S405" i="5"/>
  <c r="U397" i="5"/>
  <c r="U389" i="5"/>
  <c r="S389" i="5"/>
  <c r="U381" i="5"/>
  <c r="S369" i="5"/>
  <c r="U357" i="5"/>
  <c r="S357" i="5"/>
  <c r="U341" i="5"/>
  <c r="S341" i="5"/>
  <c r="S337" i="5"/>
  <c r="U321" i="5"/>
  <c r="S321" i="5"/>
  <c r="S317" i="5"/>
  <c r="U309" i="5"/>
  <c r="S309" i="5"/>
  <c r="U305" i="5"/>
  <c r="S305" i="5"/>
  <c r="U293" i="5"/>
  <c r="S293" i="5"/>
  <c r="U289" i="5"/>
  <c r="S289" i="5"/>
  <c r="U285" i="5"/>
  <c r="U277" i="5"/>
  <c r="S277" i="5"/>
  <c r="U273" i="5"/>
  <c r="S273" i="5"/>
  <c r="S269" i="5"/>
  <c r="U261" i="5"/>
  <c r="S261" i="5"/>
  <c r="U257" i="5"/>
  <c r="S257" i="5"/>
  <c r="U245" i="5"/>
  <c r="S245" i="5"/>
  <c r="U241" i="5"/>
  <c r="S241" i="5"/>
  <c r="U237" i="5"/>
  <c r="U229" i="5"/>
  <c r="S229" i="5"/>
  <c r="U225" i="5"/>
  <c r="S225" i="5"/>
  <c r="U213" i="5"/>
  <c r="S213" i="5"/>
  <c r="U209" i="5"/>
  <c r="S209" i="5"/>
  <c r="S31" i="5"/>
  <c r="S424" i="5"/>
  <c r="U392" i="5"/>
  <c r="S392" i="5"/>
  <c r="S360" i="5"/>
  <c r="U328" i="5"/>
  <c r="S328" i="5"/>
  <c r="S280" i="5"/>
  <c r="U216" i="5"/>
  <c r="S216" i="5"/>
  <c r="S100" i="5"/>
  <c r="U100" i="5"/>
  <c r="U68" i="5"/>
  <c r="U36" i="5"/>
  <c r="S36" i="5"/>
  <c r="U4" i="5"/>
  <c r="S6" i="5"/>
  <c r="U980" i="5"/>
  <c r="S980" i="5"/>
  <c r="U964" i="5"/>
  <c r="S964" i="5"/>
  <c r="U948" i="5"/>
  <c r="S948" i="5"/>
  <c r="U916" i="5"/>
  <c r="S916" i="5"/>
  <c r="U900" i="5"/>
  <c r="S900" i="5"/>
  <c r="S884" i="5"/>
  <c r="U868" i="5"/>
  <c r="S804" i="5"/>
  <c r="S788" i="5"/>
  <c r="U772" i="5"/>
  <c r="U756" i="5"/>
  <c r="S756" i="5"/>
  <c r="U740" i="5"/>
  <c r="U724" i="5"/>
  <c r="S724" i="5"/>
  <c r="U708" i="5"/>
  <c r="U692" i="5"/>
  <c r="S692" i="5"/>
  <c r="U676" i="5"/>
  <c r="U660" i="5"/>
  <c r="S660" i="5"/>
  <c r="U644" i="5"/>
  <c r="U628" i="5"/>
  <c r="S628" i="5"/>
  <c r="U612" i="5"/>
  <c r="U596" i="5"/>
  <c r="S596" i="5"/>
  <c r="U580" i="5"/>
  <c r="U564" i="5"/>
  <c r="S564" i="5"/>
  <c r="U548" i="5"/>
  <c r="U532" i="5"/>
  <c r="S532" i="5"/>
  <c r="U516" i="5"/>
  <c r="U500" i="5"/>
  <c r="S500" i="5"/>
  <c r="U484" i="5"/>
  <c r="U468" i="5"/>
  <c r="S468" i="5"/>
  <c r="U452" i="5"/>
  <c r="U436" i="5"/>
  <c r="S436" i="5"/>
  <c r="U420" i="5"/>
  <c r="U404" i="5"/>
  <c r="U388" i="5"/>
  <c r="S368" i="5"/>
  <c r="S356" i="5"/>
  <c r="U356" i="5"/>
  <c r="U336" i="5"/>
  <c r="S336" i="5"/>
  <c r="S324" i="5"/>
  <c r="S320" i="5"/>
  <c r="U304" i="5"/>
  <c r="S292" i="5"/>
  <c r="S288" i="5"/>
  <c r="S260" i="5"/>
  <c r="U260" i="5"/>
  <c r="S228" i="5"/>
  <c r="S208" i="5"/>
  <c r="U176" i="5"/>
  <c r="S160" i="5"/>
  <c r="U128" i="5"/>
  <c r="U112" i="5"/>
  <c r="U80" i="5"/>
  <c r="S80" i="5"/>
  <c r="S48" i="5"/>
  <c r="S32" i="5"/>
  <c r="U104" i="5"/>
  <c r="S104" i="5"/>
  <c r="U72" i="5"/>
  <c r="U40" i="5"/>
  <c r="S40" i="5"/>
  <c r="U8" i="5"/>
  <c r="S912" i="5"/>
  <c r="S752" i="5"/>
  <c r="S624" i="5"/>
  <c r="S592" i="5"/>
  <c r="S496" i="5"/>
  <c r="S464" i="5"/>
  <c r="U308" i="5"/>
  <c r="U146" i="5"/>
  <c r="S146" i="5"/>
  <c r="U82" i="5"/>
  <c r="S82" i="5"/>
  <c r="U34" i="5"/>
  <c r="S34" i="5"/>
  <c r="S961" i="5"/>
  <c r="U961" i="5"/>
  <c r="U949" i="5"/>
  <c r="U933" i="5"/>
  <c r="S905" i="5"/>
  <c r="S897" i="5"/>
  <c r="S881" i="5"/>
  <c r="U869" i="5"/>
  <c r="S869" i="5"/>
  <c r="U861" i="5"/>
  <c r="U853" i="5"/>
  <c r="S853" i="5"/>
  <c r="U845" i="5"/>
  <c r="U837" i="5"/>
  <c r="S837" i="5"/>
  <c r="U829" i="5"/>
  <c r="S817" i="5"/>
  <c r="U817" i="5"/>
  <c r="S801" i="5"/>
  <c r="U801" i="5"/>
  <c r="U781" i="5"/>
  <c r="U773" i="5"/>
  <c r="S773" i="5"/>
  <c r="U765" i="5"/>
  <c r="U757" i="5"/>
  <c r="S757" i="5"/>
  <c r="S737" i="5"/>
  <c r="S721" i="5"/>
  <c r="S705" i="5"/>
  <c r="U693" i="5"/>
  <c r="S693" i="5"/>
  <c r="U685" i="5"/>
  <c r="S685" i="5"/>
  <c r="U677" i="5"/>
  <c r="S677" i="5"/>
  <c r="U669" i="5"/>
  <c r="S669" i="5"/>
  <c r="U661" i="5"/>
  <c r="S661" i="5"/>
  <c r="U653" i="5"/>
  <c r="S653" i="5"/>
  <c r="U645" i="5"/>
  <c r="S645" i="5"/>
  <c r="U637" i="5"/>
  <c r="S637" i="5"/>
  <c r="S625" i="5"/>
  <c r="U625" i="5"/>
  <c r="S609" i="5"/>
  <c r="U609" i="5"/>
  <c r="S593" i="5"/>
  <c r="U593" i="5"/>
  <c r="S577" i="5"/>
  <c r="U577" i="5"/>
  <c r="S561" i="5"/>
  <c r="U561" i="5"/>
  <c r="S545" i="5"/>
  <c r="U545" i="5"/>
  <c r="U533" i="5"/>
  <c r="S533" i="5"/>
  <c r="U525" i="5"/>
  <c r="U517" i="5"/>
  <c r="S517" i="5"/>
  <c r="S497" i="5"/>
  <c r="U485" i="5"/>
  <c r="S485" i="5"/>
  <c r="U469" i="5"/>
  <c r="S469" i="5"/>
  <c r="S449" i="5"/>
  <c r="U449" i="5"/>
  <c r="U437" i="5"/>
  <c r="S437" i="5"/>
  <c r="S429" i="5"/>
  <c r="U421" i="5"/>
  <c r="S421" i="5"/>
  <c r="S401" i="5"/>
  <c r="U385" i="5"/>
  <c r="U373" i="5"/>
  <c r="S373" i="5"/>
  <c r="S365" i="5"/>
  <c r="U353" i="5"/>
  <c r="S353" i="5"/>
  <c r="U325" i="5"/>
  <c r="S325" i="5"/>
  <c r="S203" i="5"/>
  <c r="U155" i="5"/>
  <c r="S107" i="5"/>
  <c r="S91" i="5"/>
  <c r="S196" i="5"/>
  <c r="U196" i="5"/>
  <c r="S164" i="5"/>
  <c r="S132" i="5"/>
  <c r="U132" i="5"/>
  <c r="S936" i="5"/>
  <c r="S776" i="5"/>
  <c r="S744" i="5"/>
  <c r="S712" i="5"/>
  <c r="S680" i="5"/>
  <c r="S648" i="5"/>
  <c r="S616" i="5"/>
  <c r="S584" i="5"/>
  <c r="S552" i="5"/>
  <c r="S520" i="5"/>
  <c r="S488" i="5"/>
  <c r="S456" i="5"/>
  <c r="S182" i="5"/>
  <c r="S86" i="5"/>
  <c r="S22" i="5"/>
  <c r="U276" i="5"/>
  <c r="U148" i="5"/>
  <c r="S193" i="5"/>
  <c r="U33" i="5"/>
  <c r="U177" i="5"/>
  <c r="U161" i="5"/>
  <c r="S161" i="5"/>
  <c r="U145" i="5"/>
  <c r="S145" i="5"/>
  <c r="U129" i="5"/>
  <c r="U113" i="5"/>
  <c r="U97" i="5"/>
  <c r="U81" i="5"/>
  <c r="U65" i="5"/>
  <c r="U49" i="5"/>
  <c r="U17" i="5"/>
  <c r="S17" i="5"/>
  <c r="S205" i="5"/>
  <c r="S189" i="5"/>
  <c r="S141" i="5"/>
  <c r="S125" i="5"/>
  <c r="S77" i="5"/>
  <c r="S61" i="5"/>
  <c r="S13" i="5"/>
  <c r="Y395" i="5" l="1"/>
  <c r="S675" i="5"/>
  <c r="Y779" i="5"/>
  <c r="Y923" i="5"/>
  <c r="U956" i="5"/>
  <c r="Y78" i="5"/>
  <c r="Y226" i="5"/>
  <c r="Y502" i="5"/>
  <c r="AD638" i="5"/>
  <c r="AE638" i="5" s="1"/>
  <c r="S918" i="5"/>
  <c r="Y152" i="5"/>
  <c r="S156" i="5"/>
  <c r="Y296" i="5"/>
  <c r="Y436" i="5"/>
  <c r="Y568" i="5"/>
  <c r="Y572" i="5"/>
  <c r="Y576" i="5"/>
  <c r="U222" i="5"/>
  <c r="Y506" i="5"/>
  <c r="Y646" i="5"/>
  <c r="AD113" i="5"/>
  <c r="AE113" i="5" s="1"/>
  <c r="Y325" i="5"/>
  <c r="AD393" i="5"/>
  <c r="AE393" i="5" s="1"/>
  <c r="Y469" i="5"/>
  <c r="Y533" i="5"/>
  <c r="AD533" i="5"/>
  <c r="AE533" i="5" s="1"/>
  <c r="Y609" i="5"/>
  <c r="Y749" i="5"/>
  <c r="Y358" i="5"/>
  <c r="AD358" i="5"/>
  <c r="AE358" i="5" s="1"/>
  <c r="Y366" i="5"/>
  <c r="Y498" i="5"/>
  <c r="Y642" i="5"/>
  <c r="Y778" i="5"/>
  <c r="AH7" i="5"/>
  <c r="Y8" i="5"/>
  <c r="S8" i="5"/>
  <c r="S72" i="5"/>
  <c r="U804" i="5"/>
  <c r="U280" i="5"/>
  <c r="V280" i="5" s="1"/>
  <c r="U360" i="5"/>
  <c r="U424" i="5"/>
  <c r="U973" i="5"/>
  <c r="S200" i="5"/>
  <c r="U24" i="5"/>
  <c r="S88" i="5"/>
  <c r="S152" i="5"/>
  <c r="S874" i="5"/>
  <c r="U232" i="5"/>
  <c r="U296" i="5"/>
  <c r="U344" i="5"/>
  <c r="U408" i="5"/>
  <c r="V408" i="5" s="1"/>
  <c r="U472" i="5"/>
  <c r="U536" i="5"/>
  <c r="U600" i="5"/>
  <c r="U664" i="5"/>
  <c r="V664" i="5" s="1"/>
  <c r="U728" i="5"/>
  <c r="U142" i="5"/>
  <c r="U266" i="5"/>
  <c r="U322" i="5"/>
  <c r="U442" i="5"/>
  <c r="S566" i="5"/>
  <c r="U690" i="5"/>
  <c r="S868" i="5"/>
  <c r="S56" i="5"/>
  <c r="U88" i="5"/>
  <c r="U730" i="5"/>
  <c r="U826" i="5"/>
  <c r="Z826" i="5" s="1"/>
  <c r="U962" i="5"/>
  <c r="S184" i="5"/>
  <c r="S248" i="5"/>
  <c r="V63" i="5"/>
  <c r="Z63" i="5"/>
  <c r="V319" i="5"/>
  <c r="Z319" i="5"/>
  <c r="V975" i="5"/>
  <c r="Z975" i="5"/>
  <c r="V956" i="5"/>
  <c r="Z956" i="5"/>
  <c r="V177" i="5"/>
  <c r="Z177" i="5"/>
  <c r="V385" i="5"/>
  <c r="Z385" i="5"/>
  <c r="V525" i="5"/>
  <c r="Z525" i="5"/>
  <c r="V637" i="5"/>
  <c r="Z637" i="5"/>
  <c r="V669" i="5"/>
  <c r="Z669" i="5"/>
  <c r="V829" i="5"/>
  <c r="Z829" i="5"/>
  <c r="V40" i="5"/>
  <c r="Z40" i="5"/>
  <c r="V176" i="5"/>
  <c r="Z176" i="5"/>
  <c r="V356" i="5"/>
  <c r="Z356" i="5"/>
  <c r="V532" i="5"/>
  <c r="Z532" i="5"/>
  <c r="V900" i="5"/>
  <c r="Z900" i="5"/>
  <c r="V36" i="5"/>
  <c r="Z36" i="5"/>
  <c r="V97" i="5"/>
  <c r="Z97" i="5"/>
  <c r="V593" i="5"/>
  <c r="Z593" i="5"/>
  <c r="V34" i="5"/>
  <c r="Z34" i="5"/>
  <c r="V548" i="5"/>
  <c r="Z548" i="5"/>
  <c r="V628" i="5"/>
  <c r="Z628" i="5"/>
  <c r="V216" i="5"/>
  <c r="Z216" i="5"/>
  <c r="V392" i="5"/>
  <c r="Z392" i="5"/>
  <c r="V245" i="5"/>
  <c r="Z245" i="5"/>
  <c r="V305" i="5"/>
  <c r="Z305" i="5"/>
  <c r="V341" i="5"/>
  <c r="Z341" i="5"/>
  <c r="V433" i="5"/>
  <c r="Z433" i="5"/>
  <c r="V513" i="5"/>
  <c r="Z513" i="5"/>
  <c r="V865" i="5"/>
  <c r="Z865" i="5"/>
  <c r="V24" i="5"/>
  <c r="Z24" i="5"/>
  <c r="V806" i="5"/>
  <c r="Z806" i="5"/>
  <c r="V866" i="5"/>
  <c r="Z866" i="5"/>
  <c r="V926" i="5"/>
  <c r="Z926" i="5"/>
  <c r="V232" i="5"/>
  <c r="Z232" i="5"/>
  <c r="V344" i="5"/>
  <c r="Z344" i="5"/>
  <c r="V472" i="5"/>
  <c r="Z472" i="5"/>
  <c r="V600" i="5"/>
  <c r="Z600" i="5"/>
  <c r="V358" i="5"/>
  <c r="Z358" i="5"/>
  <c r="V470" i="5"/>
  <c r="Z470" i="5"/>
  <c r="V634" i="5"/>
  <c r="Z634" i="5"/>
  <c r="V714" i="5"/>
  <c r="Z714" i="5"/>
  <c r="V49" i="5"/>
  <c r="Z49" i="5"/>
  <c r="V113" i="5"/>
  <c r="Z113" i="5"/>
  <c r="V325" i="5"/>
  <c r="Z325" i="5"/>
  <c r="V437" i="5"/>
  <c r="Z437" i="5"/>
  <c r="V469" i="5"/>
  <c r="Z469" i="5"/>
  <c r="V533" i="5"/>
  <c r="Z533" i="5"/>
  <c r="V645" i="5"/>
  <c r="Z645" i="5"/>
  <c r="V661" i="5"/>
  <c r="Z661" i="5"/>
  <c r="V677" i="5"/>
  <c r="Z677" i="5"/>
  <c r="V693" i="5"/>
  <c r="Z693" i="5"/>
  <c r="V773" i="5"/>
  <c r="Z773" i="5"/>
  <c r="V817" i="5"/>
  <c r="Z817" i="5"/>
  <c r="V837" i="5"/>
  <c r="Z837" i="5"/>
  <c r="V861" i="5"/>
  <c r="Z861" i="5"/>
  <c r="V961" i="5"/>
  <c r="Z961" i="5"/>
  <c r="V308" i="5"/>
  <c r="Z308" i="5"/>
  <c r="V8" i="5"/>
  <c r="Z8" i="5"/>
  <c r="V72" i="5"/>
  <c r="Z72" i="5"/>
  <c r="V128" i="5"/>
  <c r="Z128" i="5"/>
  <c r="V468" i="5"/>
  <c r="Z468" i="5"/>
  <c r="V516" i="5"/>
  <c r="Z516" i="5"/>
  <c r="V596" i="5"/>
  <c r="Z596" i="5"/>
  <c r="V644" i="5"/>
  <c r="Z644" i="5"/>
  <c r="V724" i="5"/>
  <c r="Z724" i="5"/>
  <c r="V772" i="5"/>
  <c r="Z772" i="5"/>
  <c r="S836" i="5"/>
  <c r="V916" i="5"/>
  <c r="Z916" i="5"/>
  <c r="V964" i="5"/>
  <c r="Z964" i="5"/>
  <c r="V4" i="5"/>
  <c r="Z4" i="5"/>
  <c r="V100" i="5"/>
  <c r="Z100" i="5"/>
  <c r="V209" i="5"/>
  <c r="Z209" i="5"/>
  <c r="V225" i="5"/>
  <c r="Z225" i="5"/>
  <c r="V277" i="5"/>
  <c r="Z277" i="5"/>
  <c r="V321" i="5"/>
  <c r="Z321" i="5"/>
  <c r="V405" i="5"/>
  <c r="Z405" i="5"/>
  <c r="V461" i="5"/>
  <c r="Z461" i="5"/>
  <c r="V549" i="5"/>
  <c r="Z549" i="5"/>
  <c r="V597" i="5"/>
  <c r="Z597" i="5"/>
  <c r="V629" i="5"/>
  <c r="Z629" i="5"/>
  <c r="V689" i="5"/>
  <c r="Z689" i="5"/>
  <c r="V753" i="5"/>
  <c r="Z753" i="5"/>
  <c r="V789" i="5"/>
  <c r="Z789" i="5"/>
  <c r="V821" i="5"/>
  <c r="Z821" i="5"/>
  <c r="V901" i="5"/>
  <c r="Z901" i="5"/>
  <c r="U929" i="5"/>
  <c r="V200" i="5"/>
  <c r="Z200" i="5"/>
  <c r="V780" i="5"/>
  <c r="Z780" i="5"/>
  <c r="V88" i="5"/>
  <c r="Z88" i="5"/>
  <c r="V66" i="5"/>
  <c r="Z66" i="5"/>
  <c r="V152" i="5"/>
  <c r="Z152" i="5"/>
  <c r="V738" i="5"/>
  <c r="Z738" i="5"/>
  <c r="V750" i="5"/>
  <c r="Z750" i="5"/>
  <c r="V810" i="5"/>
  <c r="Z810" i="5"/>
  <c r="S962" i="5"/>
  <c r="V856" i="5"/>
  <c r="Z856" i="5"/>
  <c r="V58" i="5"/>
  <c r="Z58" i="5"/>
  <c r="V142" i="5"/>
  <c r="Z142" i="5"/>
  <c r="V266" i="5"/>
  <c r="Z266" i="5"/>
  <c r="V310" i="5"/>
  <c r="Z310" i="5"/>
  <c r="V370" i="5"/>
  <c r="Z370" i="5"/>
  <c r="V394" i="5"/>
  <c r="Z394" i="5"/>
  <c r="V442" i="5"/>
  <c r="Z442" i="5"/>
  <c r="V598" i="5"/>
  <c r="Z598" i="5"/>
  <c r="V642" i="5"/>
  <c r="Z642" i="5"/>
  <c r="V674" i="5"/>
  <c r="Z674" i="5"/>
  <c r="V690" i="5"/>
  <c r="Z690" i="5"/>
  <c r="V850" i="5"/>
  <c r="Z850" i="5"/>
  <c r="V910" i="5"/>
  <c r="Z910" i="5"/>
  <c r="V604" i="5"/>
  <c r="Z604" i="5"/>
  <c r="V222" i="5"/>
  <c r="Z222" i="5"/>
  <c r="V89" i="5"/>
  <c r="Z89" i="5"/>
  <c r="V201" i="5"/>
  <c r="Z201" i="5"/>
  <c r="V233" i="5"/>
  <c r="Z233" i="5"/>
  <c r="V441" i="5"/>
  <c r="Z441" i="5"/>
  <c r="V729" i="5"/>
  <c r="Z729" i="5"/>
  <c r="V889" i="5"/>
  <c r="Z889" i="5"/>
  <c r="V450" i="5"/>
  <c r="Z450" i="5"/>
  <c r="V276" i="5"/>
  <c r="Z276" i="5"/>
  <c r="V132" i="5"/>
  <c r="Z132" i="5"/>
  <c r="V485" i="5"/>
  <c r="Z485" i="5"/>
  <c r="V653" i="5"/>
  <c r="Z653" i="5"/>
  <c r="V801" i="5"/>
  <c r="Z801" i="5"/>
  <c r="V869" i="5"/>
  <c r="Z869" i="5"/>
  <c r="V80" i="5"/>
  <c r="Z80" i="5"/>
  <c r="V452" i="5"/>
  <c r="Z452" i="5"/>
  <c r="V580" i="5"/>
  <c r="Z580" i="5"/>
  <c r="V708" i="5"/>
  <c r="Z708" i="5"/>
  <c r="V980" i="5"/>
  <c r="Z980" i="5"/>
  <c r="V565" i="5"/>
  <c r="Z565" i="5"/>
  <c r="V17" i="5"/>
  <c r="Z17" i="5"/>
  <c r="V33" i="5"/>
  <c r="Z33" i="5"/>
  <c r="V561" i="5"/>
  <c r="Z561" i="5"/>
  <c r="V625" i="5"/>
  <c r="Z625" i="5"/>
  <c r="V949" i="5"/>
  <c r="Z949" i="5"/>
  <c r="V146" i="5"/>
  <c r="Z146" i="5"/>
  <c r="V112" i="5"/>
  <c r="Z112" i="5"/>
  <c r="V420" i="5"/>
  <c r="Z420" i="5"/>
  <c r="V500" i="5"/>
  <c r="Z500" i="5"/>
  <c r="V676" i="5"/>
  <c r="Z676" i="5"/>
  <c r="V804" i="5"/>
  <c r="Z804" i="5"/>
  <c r="V868" i="5"/>
  <c r="Z868" i="5"/>
  <c r="V68" i="5"/>
  <c r="Z68" i="5"/>
  <c r="V328" i="5"/>
  <c r="Z328" i="5"/>
  <c r="V237" i="5"/>
  <c r="Z237" i="5"/>
  <c r="V261" i="5"/>
  <c r="Z261" i="5"/>
  <c r="V289" i="5"/>
  <c r="Z289" i="5"/>
  <c r="V381" i="5"/>
  <c r="Z381" i="5"/>
  <c r="V453" i="5"/>
  <c r="Z453" i="5"/>
  <c r="V709" i="5"/>
  <c r="Z709" i="5"/>
  <c r="V741" i="5"/>
  <c r="Z741" i="5"/>
  <c r="V973" i="5"/>
  <c r="Z973" i="5"/>
  <c r="V18" i="5"/>
  <c r="Z18" i="5"/>
  <c r="V786" i="5"/>
  <c r="Z786" i="5"/>
  <c r="V962" i="5"/>
  <c r="Z962" i="5"/>
  <c r="V296" i="5"/>
  <c r="Z296" i="5"/>
  <c r="Z408" i="5"/>
  <c r="V536" i="5"/>
  <c r="Z536" i="5"/>
  <c r="Z664" i="5"/>
  <c r="V168" i="5"/>
  <c r="Z168" i="5"/>
  <c r="V94" i="5"/>
  <c r="Z94" i="5"/>
  <c r="V186" i="5"/>
  <c r="Z186" i="5"/>
  <c r="V670" i="5"/>
  <c r="Z670" i="5"/>
  <c r="V830" i="5"/>
  <c r="Z830" i="5"/>
  <c r="V65" i="5"/>
  <c r="Z65" i="5"/>
  <c r="V129" i="5"/>
  <c r="Z129" i="5"/>
  <c r="V161" i="5"/>
  <c r="Z161" i="5"/>
  <c r="V148" i="5"/>
  <c r="Z148" i="5"/>
  <c r="V196" i="5"/>
  <c r="Z196" i="5"/>
  <c r="V155" i="5"/>
  <c r="Z155" i="5"/>
  <c r="V373" i="5"/>
  <c r="Z373" i="5"/>
  <c r="V421" i="5"/>
  <c r="Z421" i="5"/>
  <c r="V449" i="5"/>
  <c r="Z449" i="5"/>
  <c r="V517" i="5"/>
  <c r="Z517" i="5"/>
  <c r="V545" i="5"/>
  <c r="Z545" i="5"/>
  <c r="V577" i="5"/>
  <c r="Z577" i="5"/>
  <c r="V609" i="5"/>
  <c r="Z609" i="5"/>
  <c r="V757" i="5"/>
  <c r="Z757" i="5"/>
  <c r="V781" i="5"/>
  <c r="Z781" i="5"/>
  <c r="V845" i="5"/>
  <c r="Z845" i="5"/>
  <c r="V82" i="5"/>
  <c r="Z82" i="5"/>
  <c r="V260" i="5"/>
  <c r="Z260" i="5"/>
  <c r="V304" i="5"/>
  <c r="Z304" i="5"/>
  <c r="V336" i="5"/>
  <c r="Z336" i="5"/>
  <c r="V388" i="5"/>
  <c r="Z388" i="5"/>
  <c r="V436" i="5"/>
  <c r="Z436" i="5"/>
  <c r="V484" i="5"/>
  <c r="Z484" i="5"/>
  <c r="V564" i="5"/>
  <c r="Z564" i="5"/>
  <c r="V612" i="5"/>
  <c r="Z612" i="5"/>
  <c r="V692" i="5"/>
  <c r="Z692" i="5"/>
  <c r="V740" i="5"/>
  <c r="Z740" i="5"/>
  <c r="U836" i="5"/>
  <c r="V360" i="5"/>
  <c r="Z360" i="5"/>
  <c r="V424" i="5"/>
  <c r="Z424" i="5"/>
  <c r="V241" i="5"/>
  <c r="Z241" i="5"/>
  <c r="V257" i="5"/>
  <c r="Z257" i="5"/>
  <c r="V285" i="5"/>
  <c r="Z285" i="5"/>
  <c r="V293" i="5"/>
  <c r="Z293" i="5"/>
  <c r="V309" i="5"/>
  <c r="Z309" i="5"/>
  <c r="V357" i="5"/>
  <c r="Z357" i="5"/>
  <c r="V389" i="5"/>
  <c r="Z389" i="5"/>
  <c r="V417" i="5"/>
  <c r="Z417" i="5"/>
  <c r="V445" i="5"/>
  <c r="Z445" i="5"/>
  <c r="V465" i="5"/>
  <c r="Z465" i="5"/>
  <c r="V501" i="5"/>
  <c r="Z501" i="5"/>
  <c r="V529" i="5"/>
  <c r="Z529" i="5"/>
  <c r="V581" i="5"/>
  <c r="Z581" i="5"/>
  <c r="V641" i="5"/>
  <c r="Z641" i="5"/>
  <c r="V701" i="5"/>
  <c r="Z701" i="5"/>
  <c r="V725" i="5"/>
  <c r="Z725" i="5"/>
  <c r="S929" i="5"/>
  <c r="V965" i="5"/>
  <c r="Z965" i="5"/>
  <c r="V56" i="5"/>
  <c r="Z56" i="5"/>
  <c r="V798" i="5"/>
  <c r="Z798" i="5"/>
  <c r="V846" i="5"/>
  <c r="Z846" i="5"/>
  <c r="U874" i="5"/>
  <c r="V922" i="5"/>
  <c r="Z922" i="5"/>
  <c r="V934" i="5"/>
  <c r="Z934" i="5"/>
  <c r="V970" i="5"/>
  <c r="Z970" i="5"/>
  <c r="V184" i="5"/>
  <c r="Z184" i="5"/>
  <c r="V248" i="5"/>
  <c r="Z248" i="5"/>
  <c r="V312" i="5"/>
  <c r="Z312" i="5"/>
  <c r="V376" i="5"/>
  <c r="Z376" i="5"/>
  <c r="V440" i="5"/>
  <c r="Z440" i="5"/>
  <c r="V504" i="5"/>
  <c r="Z504" i="5"/>
  <c r="V568" i="5"/>
  <c r="Z568" i="5"/>
  <c r="V632" i="5"/>
  <c r="Z632" i="5"/>
  <c r="V696" i="5"/>
  <c r="Z696" i="5"/>
  <c r="V760" i="5"/>
  <c r="Z760" i="5"/>
  <c r="V10" i="5"/>
  <c r="Z10" i="5"/>
  <c r="V106" i="5"/>
  <c r="Z106" i="5"/>
  <c r="V230" i="5"/>
  <c r="Z230" i="5"/>
  <c r="V346" i="5"/>
  <c r="Z346" i="5"/>
  <c r="V386" i="5"/>
  <c r="Z386" i="5"/>
  <c r="V478" i="5"/>
  <c r="Z478" i="5"/>
  <c r="V550" i="5"/>
  <c r="Z550" i="5"/>
  <c r="V566" i="5"/>
  <c r="Z566" i="5"/>
  <c r="V682" i="5"/>
  <c r="Z682" i="5"/>
  <c r="V81" i="5"/>
  <c r="Z81" i="5"/>
  <c r="V765" i="5"/>
  <c r="Z765" i="5"/>
  <c r="V933" i="5"/>
  <c r="Z933" i="5"/>
  <c r="V104" i="5"/>
  <c r="Z104" i="5"/>
  <c r="V404" i="5"/>
  <c r="Z404" i="5"/>
  <c r="V229" i="5"/>
  <c r="Z229" i="5"/>
  <c r="V273" i="5"/>
  <c r="Z273" i="5"/>
  <c r="V397" i="5"/>
  <c r="Z397" i="5"/>
  <c r="V481" i="5"/>
  <c r="Z481" i="5"/>
  <c r="V613" i="5"/>
  <c r="Z613" i="5"/>
  <c r="V657" i="5"/>
  <c r="Z657" i="5"/>
  <c r="V769" i="5"/>
  <c r="Z769" i="5"/>
  <c r="V805" i="5"/>
  <c r="Z805" i="5"/>
  <c r="V849" i="5"/>
  <c r="Z849" i="5"/>
  <c r="V885" i="5"/>
  <c r="Z885" i="5"/>
  <c r="V909" i="5"/>
  <c r="Z909" i="5"/>
  <c r="V945" i="5"/>
  <c r="Z945" i="5"/>
  <c r="V136" i="5"/>
  <c r="Z136" i="5"/>
  <c r="V264" i="5"/>
  <c r="Z264" i="5"/>
  <c r="V120" i="5"/>
  <c r="Z120" i="5"/>
  <c r="V111" i="5"/>
  <c r="Z111" i="5"/>
  <c r="V730" i="5"/>
  <c r="Z730" i="5"/>
  <c r="V766" i="5"/>
  <c r="Z766" i="5"/>
  <c r="V826" i="5"/>
  <c r="V74" i="5"/>
  <c r="Z74" i="5"/>
  <c r="V206" i="5"/>
  <c r="Z206" i="5"/>
  <c r="V262" i="5"/>
  <c r="Z262" i="5"/>
  <c r="V274" i="5"/>
  <c r="Z274" i="5"/>
  <c r="V314" i="5"/>
  <c r="Z314" i="5"/>
  <c r="V458" i="5"/>
  <c r="Z458" i="5"/>
  <c r="V506" i="5"/>
  <c r="Z506" i="5"/>
  <c r="V518" i="5"/>
  <c r="Z518" i="5"/>
  <c r="V562" i="5"/>
  <c r="Z562" i="5"/>
  <c r="V590" i="5"/>
  <c r="Z590" i="5"/>
  <c r="V630" i="5"/>
  <c r="Z630" i="5"/>
  <c r="V702" i="5"/>
  <c r="Z702" i="5"/>
  <c r="V726" i="5"/>
  <c r="Z726" i="5"/>
  <c r="V890" i="5"/>
  <c r="Z890" i="5"/>
  <c r="V966" i="5"/>
  <c r="Z966" i="5"/>
  <c r="V353" i="5"/>
  <c r="Z353" i="5"/>
  <c r="V685" i="5"/>
  <c r="Z685" i="5"/>
  <c r="V660" i="5"/>
  <c r="Z660" i="5"/>
  <c r="V948" i="5"/>
  <c r="Z948" i="5"/>
  <c r="V213" i="5"/>
  <c r="Z213" i="5"/>
  <c r="V145" i="5"/>
  <c r="Z145" i="5"/>
  <c r="V853" i="5"/>
  <c r="Z853" i="5"/>
  <c r="V756" i="5"/>
  <c r="Z756" i="5"/>
  <c r="V673" i="5"/>
  <c r="Z673" i="5"/>
  <c r="V179" i="5"/>
  <c r="Z179" i="5"/>
  <c r="V728" i="5"/>
  <c r="Z728" i="5"/>
  <c r="V218" i="5"/>
  <c r="Z218" i="5"/>
  <c r="V438" i="5"/>
  <c r="Z438" i="5"/>
  <c r="S23" i="5"/>
  <c r="Y23" i="5"/>
  <c r="S71" i="5"/>
  <c r="Y71" i="5"/>
  <c r="S119" i="5"/>
  <c r="Y119" i="5"/>
  <c r="S151" i="5"/>
  <c r="Y151" i="5"/>
  <c r="S199" i="5"/>
  <c r="Y199" i="5"/>
  <c r="S231" i="5"/>
  <c r="Y231" i="5"/>
  <c r="U311" i="5"/>
  <c r="Y311" i="5"/>
  <c r="S359" i="5"/>
  <c r="Y359" i="5"/>
  <c r="S375" i="5"/>
  <c r="Y375" i="5"/>
  <c r="S423" i="5"/>
  <c r="Y423" i="5"/>
  <c r="U471" i="5"/>
  <c r="Y471" i="5"/>
  <c r="U535" i="5"/>
  <c r="Y535" i="5"/>
  <c r="U567" i="5"/>
  <c r="AD568" i="5" s="1"/>
  <c r="AE568" i="5" s="1"/>
  <c r="Y567" i="5"/>
  <c r="S615" i="5"/>
  <c r="Y615" i="5"/>
  <c r="S647" i="5"/>
  <c r="Y647" i="5"/>
  <c r="S711" i="5"/>
  <c r="Y711" i="5"/>
  <c r="S743" i="5"/>
  <c r="Y743" i="5"/>
  <c r="U791" i="5"/>
  <c r="Y791" i="5"/>
  <c r="U823" i="5"/>
  <c r="Y823" i="5"/>
  <c r="S839" i="5"/>
  <c r="Y839" i="5"/>
  <c r="U887" i="5"/>
  <c r="Y887" i="5"/>
  <c r="S935" i="5"/>
  <c r="Y935" i="5"/>
  <c r="S967" i="5"/>
  <c r="Y967" i="5"/>
  <c r="U904" i="5"/>
  <c r="Y904" i="5"/>
  <c r="U976" i="5"/>
  <c r="Y976" i="5"/>
  <c r="U54" i="5"/>
  <c r="Y54" i="5"/>
  <c r="S238" i="5"/>
  <c r="Y238" i="5"/>
  <c r="U650" i="5"/>
  <c r="Y650" i="5"/>
  <c r="S790" i="5"/>
  <c r="Y790" i="5"/>
  <c r="S886" i="5"/>
  <c r="Y886" i="5"/>
  <c r="U12" i="5"/>
  <c r="Y12" i="5"/>
  <c r="S28" i="5"/>
  <c r="Y28" i="5"/>
  <c r="S76" i="5"/>
  <c r="Y76" i="5"/>
  <c r="U220" i="5"/>
  <c r="Y220" i="5"/>
  <c r="U268" i="5"/>
  <c r="Y268" i="5"/>
  <c r="S364" i="5"/>
  <c r="Y364" i="5"/>
  <c r="U396" i="5"/>
  <c r="Y396" i="5"/>
  <c r="S476" i="5"/>
  <c r="Y476" i="5"/>
  <c r="U492" i="5"/>
  <c r="Y492" i="5"/>
  <c r="U588" i="5"/>
  <c r="Y588" i="5"/>
  <c r="S668" i="5"/>
  <c r="Y668" i="5"/>
  <c r="U784" i="5"/>
  <c r="Y784" i="5"/>
  <c r="U872" i="5"/>
  <c r="Y872" i="5"/>
  <c r="S946" i="5"/>
  <c r="Y946" i="5"/>
  <c r="S25" i="5"/>
  <c r="Y25" i="5"/>
  <c r="U57" i="5"/>
  <c r="Y57" i="5"/>
  <c r="U105" i="5"/>
  <c r="Y105" i="5"/>
  <c r="U137" i="5"/>
  <c r="Y137" i="5"/>
  <c r="S169" i="5"/>
  <c r="Y169" i="5"/>
  <c r="S265" i="5"/>
  <c r="Y265" i="5"/>
  <c r="S297" i="5"/>
  <c r="Y297" i="5"/>
  <c r="S313" i="5"/>
  <c r="Y313" i="5"/>
  <c r="U329" i="5"/>
  <c r="Y329" i="5"/>
  <c r="S377" i="5"/>
  <c r="Y377" i="5"/>
  <c r="S409" i="5"/>
  <c r="Y409" i="5"/>
  <c r="S473" i="5"/>
  <c r="Y473" i="5"/>
  <c r="U505" i="5"/>
  <c r="Y505" i="5"/>
  <c r="S537" i="5"/>
  <c r="Y537" i="5"/>
  <c r="U569" i="5"/>
  <c r="Y569" i="5"/>
  <c r="U601" i="5"/>
  <c r="Y601" i="5"/>
  <c r="U617" i="5"/>
  <c r="Y617" i="5"/>
  <c r="U665" i="5"/>
  <c r="Y665" i="5"/>
  <c r="S697" i="5"/>
  <c r="Y697" i="5"/>
  <c r="S729" i="5"/>
  <c r="Y729" i="5"/>
  <c r="U745" i="5"/>
  <c r="Y745" i="5"/>
  <c r="U793" i="5"/>
  <c r="Y793" i="5"/>
  <c r="S857" i="5"/>
  <c r="Y857" i="5"/>
  <c r="S889" i="5"/>
  <c r="Y889" i="5"/>
  <c r="U913" i="5"/>
  <c r="Y913" i="5"/>
  <c r="U26" i="5"/>
  <c r="Y26" i="5"/>
  <c r="U118" i="5"/>
  <c r="Y118" i="5"/>
  <c r="U242" i="5"/>
  <c r="Y242" i="5"/>
  <c r="S486" i="5"/>
  <c r="Y486" i="5"/>
  <c r="S26" i="5"/>
  <c r="U11" i="5"/>
  <c r="Y11" i="5"/>
  <c r="U27" i="5"/>
  <c r="Y27" i="5"/>
  <c r="U43" i="5"/>
  <c r="Y43" i="5"/>
  <c r="S59" i="5"/>
  <c r="Y59" i="5"/>
  <c r="U75" i="5"/>
  <c r="Y75" i="5"/>
  <c r="U91" i="5"/>
  <c r="Y91" i="5"/>
  <c r="U107" i="5"/>
  <c r="Y107" i="5"/>
  <c r="S123" i="5"/>
  <c r="Y123" i="5"/>
  <c r="S139" i="5"/>
  <c r="Y139" i="5"/>
  <c r="S155" i="5"/>
  <c r="Y155" i="5"/>
  <c r="U171" i="5"/>
  <c r="Y171" i="5"/>
  <c r="S187" i="5"/>
  <c r="Y187" i="5"/>
  <c r="U203" i="5"/>
  <c r="Y203" i="5"/>
  <c r="U219" i="5"/>
  <c r="Y219" i="5"/>
  <c r="U251" i="5"/>
  <c r="Y251" i="5"/>
  <c r="U267" i="5"/>
  <c r="Y267" i="5"/>
  <c r="U283" i="5"/>
  <c r="Y283" i="5"/>
  <c r="U299" i="5"/>
  <c r="Y299" i="5"/>
  <c r="U331" i="5"/>
  <c r="Y331" i="5"/>
  <c r="U347" i="5"/>
  <c r="Y347" i="5"/>
  <c r="U363" i="5"/>
  <c r="Y363" i="5"/>
  <c r="U379" i="5"/>
  <c r="Y379" i="5"/>
  <c r="U427" i="5"/>
  <c r="AD428" i="5" s="1"/>
  <c r="AE428" i="5" s="1"/>
  <c r="Y427" i="5"/>
  <c r="U475" i="5"/>
  <c r="Y475" i="5"/>
  <c r="U491" i="5"/>
  <c r="Y491" i="5"/>
  <c r="U539" i="5"/>
  <c r="Y539" i="5"/>
  <c r="U587" i="5"/>
  <c r="Y587" i="5"/>
  <c r="U603" i="5"/>
  <c r="Y603" i="5"/>
  <c r="U619" i="5"/>
  <c r="Y619" i="5"/>
  <c r="U635" i="5"/>
  <c r="Y635" i="5"/>
  <c r="U683" i="5"/>
  <c r="Y683" i="5"/>
  <c r="U731" i="5"/>
  <c r="Y731" i="5"/>
  <c r="U747" i="5"/>
  <c r="Y747" i="5"/>
  <c r="U795" i="5"/>
  <c r="Y795" i="5"/>
  <c r="U843" i="5"/>
  <c r="Y843" i="5"/>
  <c r="U859" i="5"/>
  <c r="Y859" i="5"/>
  <c r="U875" i="5"/>
  <c r="Y875" i="5"/>
  <c r="U891" i="5"/>
  <c r="Y891" i="5"/>
  <c r="U939" i="5"/>
  <c r="Y939" i="5"/>
  <c r="U955" i="5"/>
  <c r="Y955" i="5"/>
  <c r="U971" i="5"/>
  <c r="Y971" i="5"/>
  <c r="U852" i="5"/>
  <c r="Y852" i="5"/>
  <c r="U884" i="5"/>
  <c r="Y884" i="5"/>
  <c r="U912" i="5"/>
  <c r="Y912" i="5"/>
  <c r="U940" i="5"/>
  <c r="Y940" i="5"/>
  <c r="U905" i="5"/>
  <c r="Y905" i="5"/>
  <c r="S953" i="5"/>
  <c r="Y953" i="5"/>
  <c r="U22" i="5"/>
  <c r="Y22" i="5"/>
  <c r="S66" i="5"/>
  <c r="Y66" i="5"/>
  <c r="U114" i="5"/>
  <c r="Y114" i="5"/>
  <c r="U162" i="5"/>
  <c r="Y162" i="5"/>
  <c r="U246" i="5"/>
  <c r="Y246" i="5"/>
  <c r="U294" i="5"/>
  <c r="Y294" i="5"/>
  <c r="U342" i="5"/>
  <c r="Y342" i="5"/>
  <c r="U434" i="5"/>
  <c r="Y434" i="5"/>
  <c r="U482" i="5"/>
  <c r="Y482" i="5"/>
  <c r="U526" i="5"/>
  <c r="Y526" i="5"/>
  <c r="S574" i="5"/>
  <c r="Y574" i="5"/>
  <c r="S666" i="5"/>
  <c r="Y666" i="5"/>
  <c r="U710" i="5"/>
  <c r="Y710" i="5"/>
  <c r="S802" i="5"/>
  <c r="Y802" i="5"/>
  <c r="S898" i="5"/>
  <c r="Y898" i="5"/>
  <c r="S938" i="5"/>
  <c r="Y938" i="5"/>
  <c r="S982" i="5"/>
  <c r="Y982" i="5"/>
  <c r="U16" i="5"/>
  <c r="Y16" i="5"/>
  <c r="U32" i="5"/>
  <c r="Y32" i="5"/>
  <c r="U48" i="5"/>
  <c r="Y48" i="5"/>
  <c r="S64" i="5"/>
  <c r="Y64" i="5"/>
  <c r="S96" i="5"/>
  <c r="Y96" i="5"/>
  <c r="S112" i="5"/>
  <c r="Y112" i="5"/>
  <c r="S128" i="5"/>
  <c r="Y128" i="5"/>
  <c r="U144" i="5"/>
  <c r="Y144" i="5"/>
  <c r="U160" i="5"/>
  <c r="Y160" i="5"/>
  <c r="S176" i="5"/>
  <c r="Y176" i="5"/>
  <c r="S192" i="5"/>
  <c r="Y192" i="5"/>
  <c r="U208" i="5"/>
  <c r="Y208" i="5"/>
  <c r="U224" i="5"/>
  <c r="Y224" i="5"/>
  <c r="U240" i="5"/>
  <c r="Y240" i="5"/>
  <c r="U256" i="5"/>
  <c r="Y256" i="5"/>
  <c r="S272" i="5"/>
  <c r="Y272" i="5"/>
  <c r="U288" i="5"/>
  <c r="Y288" i="5"/>
  <c r="S304" i="5"/>
  <c r="Y304" i="5"/>
  <c r="U320" i="5"/>
  <c r="Y320" i="5"/>
  <c r="U352" i="5"/>
  <c r="Y352" i="5"/>
  <c r="U368" i="5"/>
  <c r="Y368" i="5"/>
  <c r="S384" i="5"/>
  <c r="Y384" i="5"/>
  <c r="U416" i="5"/>
  <c r="Y416" i="5"/>
  <c r="U432" i="5"/>
  <c r="Y432" i="5"/>
  <c r="U448" i="5"/>
  <c r="Y448" i="5"/>
  <c r="U464" i="5"/>
  <c r="Y464" i="5"/>
  <c r="U480" i="5"/>
  <c r="Y480" i="5"/>
  <c r="U496" i="5"/>
  <c r="Y496" i="5"/>
  <c r="U528" i="5"/>
  <c r="Y528" i="5"/>
  <c r="U560" i="5"/>
  <c r="Y560" i="5"/>
  <c r="U592" i="5"/>
  <c r="Y592" i="5"/>
  <c r="U624" i="5"/>
  <c r="Y624" i="5"/>
  <c r="U656" i="5"/>
  <c r="Y656" i="5"/>
  <c r="U720" i="5"/>
  <c r="Y720" i="5"/>
  <c r="U752" i="5"/>
  <c r="Y752" i="5"/>
  <c r="U768" i="5"/>
  <c r="Y768" i="5"/>
  <c r="U788" i="5"/>
  <c r="Y788" i="5"/>
  <c r="U848" i="5"/>
  <c r="Y848" i="5"/>
  <c r="U880" i="5"/>
  <c r="Y880" i="5"/>
  <c r="U920" i="5"/>
  <c r="Y920" i="5"/>
  <c r="U972" i="5"/>
  <c r="Y972" i="5"/>
  <c r="S937" i="5"/>
  <c r="Y937" i="5"/>
  <c r="U6" i="5"/>
  <c r="Y6" i="5"/>
  <c r="U110" i="5"/>
  <c r="Y110" i="5"/>
  <c r="U174" i="5"/>
  <c r="Y174" i="5"/>
  <c r="S234" i="5"/>
  <c r="Y234" i="5"/>
  <c r="U298" i="5"/>
  <c r="Y298" i="5"/>
  <c r="U538" i="5"/>
  <c r="Y538" i="5"/>
  <c r="S602" i="5"/>
  <c r="Y602" i="5"/>
  <c r="S722" i="5"/>
  <c r="Y722" i="5"/>
  <c r="U782" i="5"/>
  <c r="Y782" i="5"/>
  <c r="S834" i="5"/>
  <c r="Y834" i="5"/>
  <c r="U894" i="5"/>
  <c r="Y894" i="5"/>
  <c r="U958" i="5"/>
  <c r="Y958" i="5"/>
  <c r="U13" i="5"/>
  <c r="Y13" i="5"/>
  <c r="U29" i="5"/>
  <c r="Y29" i="5"/>
  <c r="U45" i="5"/>
  <c r="Y45" i="5"/>
  <c r="U61" i="5"/>
  <c r="Y61" i="5"/>
  <c r="U77" i="5"/>
  <c r="AD78" i="5" s="1"/>
  <c r="AE78" i="5" s="1"/>
  <c r="Y77" i="5"/>
  <c r="U93" i="5"/>
  <c r="Y93" i="5"/>
  <c r="U109" i="5"/>
  <c r="Y109" i="5"/>
  <c r="U125" i="5"/>
  <c r="Y125" i="5"/>
  <c r="U141" i="5"/>
  <c r="Y141" i="5"/>
  <c r="U157" i="5"/>
  <c r="Y157" i="5"/>
  <c r="U173" i="5"/>
  <c r="Y173" i="5"/>
  <c r="U189" i="5"/>
  <c r="Y189" i="5"/>
  <c r="U205" i="5"/>
  <c r="Y205" i="5"/>
  <c r="U221" i="5"/>
  <c r="Y221" i="5"/>
  <c r="S237" i="5"/>
  <c r="Y237" i="5"/>
  <c r="U253" i="5"/>
  <c r="Y253" i="5"/>
  <c r="U269" i="5"/>
  <c r="Y269" i="5"/>
  <c r="S285" i="5"/>
  <c r="Y285" i="5"/>
  <c r="S301" i="5"/>
  <c r="Y301" i="5"/>
  <c r="U317" i="5"/>
  <c r="Y317" i="5"/>
  <c r="S349" i="5"/>
  <c r="Y349" i="5"/>
  <c r="U365" i="5"/>
  <c r="Y365" i="5"/>
  <c r="S381" i="5"/>
  <c r="Y381" i="5"/>
  <c r="S397" i="5"/>
  <c r="Y397" i="5"/>
  <c r="S413" i="5"/>
  <c r="Y413" i="5"/>
  <c r="U429" i="5"/>
  <c r="Y429" i="5"/>
  <c r="S445" i="5"/>
  <c r="Y445" i="5"/>
  <c r="S461" i="5"/>
  <c r="Y461" i="5"/>
  <c r="U477" i="5"/>
  <c r="Y477" i="5"/>
  <c r="U493" i="5"/>
  <c r="Y493" i="5"/>
  <c r="U509" i="5"/>
  <c r="Y509" i="5"/>
  <c r="S525" i="5"/>
  <c r="Y525" i="5"/>
  <c r="U541" i="5"/>
  <c r="Y541" i="5"/>
  <c r="U557" i="5"/>
  <c r="Y557" i="5"/>
  <c r="U573" i="5"/>
  <c r="Y573" i="5"/>
  <c r="U589" i="5"/>
  <c r="Y589" i="5"/>
  <c r="U605" i="5"/>
  <c r="Y605" i="5"/>
  <c r="U621" i="5"/>
  <c r="Y621" i="5"/>
  <c r="S701" i="5"/>
  <c r="Y701" i="5"/>
  <c r="S717" i="5"/>
  <c r="Y717" i="5"/>
  <c r="S733" i="5"/>
  <c r="Y733" i="5"/>
  <c r="S765" i="5"/>
  <c r="Y765" i="5"/>
  <c r="S781" i="5"/>
  <c r="Y781" i="5"/>
  <c r="S797" i="5"/>
  <c r="Y797" i="5"/>
  <c r="S813" i="5"/>
  <c r="Y813" i="5"/>
  <c r="S829" i="5"/>
  <c r="Y829" i="5"/>
  <c r="S845" i="5"/>
  <c r="Y845" i="5"/>
  <c r="S861" i="5"/>
  <c r="Y861" i="5"/>
  <c r="U877" i="5"/>
  <c r="Y877" i="5"/>
  <c r="U893" i="5"/>
  <c r="Y893" i="5"/>
  <c r="U925" i="5"/>
  <c r="Y925" i="5"/>
  <c r="S969" i="5"/>
  <c r="Y969" i="5"/>
  <c r="U210" i="5"/>
  <c r="Y210" i="5"/>
  <c r="S290" i="5"/>
  <c r="Y290" i="5"/>
  <c r="S414" i="5"/>
  <c r="Y414" i="5"/>
  <c r="S458" i="5"/>
  <c r="Y458" i="5"/>
  <c r="U542" i="5"/>
  <c r="Y542" i="5"/>
  <c r="U622" i="5"/>
  <c r="Y622" i="5"/>
  <c r="U662" i="5"/>
  <c r="Y662" i="5"/>
  <c r="S702" i="5"/>
  <c r="Y702" i="5"/>
  <c r="U746" i="5"/>
  <c r="Y746" i="5"/>
  <c r="S786" i="5"/>
  <c r="Y786" i="5"/>
  <c r="S830" i="5"/>
  <c r="Y830" i="5"/>
  <c r="U914" i="5"/>
  <c r="Y914" i="5"/>
  <c r="S7" i="5"/>
  <c r="Y7" i="5"/>
  <c r="S55" i="5"/>
  <c r="Y55" i="5"/>
  <c r="S87" i="5"/>
  <c r="Y87" i="5"/>
  <c r="S135" i="5"/>
  <c r="Y135" i="5"/>
  <c r="S167" i="5"/>
  <c r="Y167" i="5"/>
  <c r="S215" i="5"/>
  <c r="Y215" i="5"/>
  <c r="S247" i="5"/>
  <c r="Y247" i="5"/>
  <c r="S295" i="5"/>
  <c r="Y295" i="5"/>
  <c r="S327" i="5"/>
  <c r="Y327" i="5"/>
  <c r="S391" i="5"/>
  <c r="Y391" i="5"/>
  <c r="U439" i="5"/>
  <c r="Y439" i="5"/>
  <c r="S487" i="5"/>
  <c r="Y487" i="5"/>
  <c r="S519" i="5"/>
  <c r="Y519" i="5"/>
  <c r="S551" i="5"/>
  <c r="Y551" i="5"/>
  <c r="U599" i="5"/>
  <c r="Y599" i="5"/>
  <c r="U663" i="5"/>
  <c r="Y663" i="5"/>
  <c r="U695" i="5"/>
  <c r="Y695" i="5"/>
  <c r="U727" i="5"/>
  <c r="Y727" i="5"/>
  <c r="S775" i="5"/>
  <c r="Y775" i="5"/>
  <c r="S807" i="5"/>
  <c r="Y807" i="5"/>
  <c r="S871" i="5"/>
  <c r="Y871" i="5"/>
  <c r="S903" i="5"/>
  <c r="Y903" i="5"/>
  <c r="U919" i="5"/>
  <c r="Y919" i="5"/>
  <c r="U3" i="5"/>
  <c r="Y3" i="5"/>
  <c r="U812" i="5"/>
  <c r="AD813" i="5" s="1"/>
  <c r="AE813" i="5" s="1"/>
  <c r="Y812" i="5"/>
  <c r="U932" i="5"/>
  <c r="Y932" i="5"/>
  <c r="S941" i="5"/>
  <c r="Y941" i="5"/>
  <c r="U102" i="5"/>
  <c r="Y102" i="5"/>
  <c r="U278" i="5"/>
  <c r="Y278" i="5"/>
  <c r="U374" i="5"/>
  <c r="Y374" i="5"/>
  <c r="U514" i="5"/>
  <c r="Y514" i="5"/>
  <c r="S974" i="5"/>
  <c r="Y974" i="5"/>
  <c r="S60" i="5"/>
  <c r="Y60" i="5"/>
  <c r="U92" i="5"/>
  <c r="Y92" i="5"/>
  <c r="U140" i="5"/>
  <c r="Y140" i="5"/>
  <c r="U156" i="5"/>
  <c r="Y156" i="5"/>
  <c r="U204" i="5"/>
  <c r="Y204" i="5"/>
  <c r="S252" i="5"/>
  <c r="Y252" i="5"/>
  <c r="S300" i="5"/>
  <c r="Y300" i="5"/>
  <c r="U380" i="5"/>
  <c r="Y380" i="5"/>
  <c r="U428" i="5"/>
  <c r="Y428" i="5"/>
  <c r="S508" i="5"/>
  <c r="Y508" i="5"/>
  <c r="S652" i="5"/>
  <c r="Y652" i="5"/>
  <c r="U716" i="5"/>
  <c r="Y716" i="5"/>
  <c r="S764" i="5"/>
  <c r="Y764" i="5"/>
  <c r="U808" i="5"/>
  <c r="Y808" i="5"/>
  <c r="U968" i="5"/>
  <c r="Y968" i="5"/>
  <c r="S977" i="5"/>
  <c r="Y977" i="5"/>
  <c r="U158" i="5"/>
  <c r="Y158" i="5"/>
  <c r="S222" i="5"/>
  <c r="Y222" i="5"/>
  <c r="U338" i="5"/>
  <c r="Y338" i="5"/>
  <c r="U522" i="5"/>
  <c r="Y522" i="5"/>
  <c r="U706" i="5"/>
  <c r="Y706" i="5"/>
  <c r="S9" i="5"/>
  <c r="Y9" i="5"/>
  <c r="U41" i="5"/>
  <c r="Y41" i="5"/>
  <c r="U73" i="5"/>
  <c r="Y73" i="5"/>
  <c r="S89" i="5"/>
  <c r="Y89" i="5"/>
  <c r="S121" i="5"/>
  <c r="Y121" i="5"/>
  <c r="S153" i="5"/>
  <c r="Y153" i="5"/>
  <c r="U185" i="5"/>
  <c r="Y185" i="5"/>
  <c r="S201" i="5"/>
  <c r="Y201" i="5"/>
  <c r="S233" i="5"/>
  <c r="Y233" i="5"/>
  <c r="S361" i="5"/>
  <c r="Y361" i="5"/>
  <c r="S393" i="5"/>
  <c r="Y393" i="5"/>
  <c r="S441" i="5"/>
  <c r="Y441" i="5"/>
  <c r="U457" i="5"/>
  <c r="Y457" i="5"/>
  <c r="U489" i="5"/>
  <c r="Y489" i="5"/>
  <c r="S521" i="5"/>
  <c r="Y521" i="5"/>
  <c r="U553" i="5"/>
  <c r="Y553" i="5"/>
  <c r="U585" i="5"/>
  <c r="Y585" i="5"/>
  <c r="S633" i="5"/>
  <c r="Y633" i="5"/>
  <c r="U649" i="5"/>
  <c r="Y649" i="5"/>
  <c r="S681" i="5"/>
  <c r="Y681" i="5"/>
  <c r="U713" i="5"/>
  <c r="Y713" i="5"/>
  <c r="U777" i="5"/>
  <c r="AD778" i="5" s="1"/>
  <c r="AE778" i="5" s="1"/>
  <c r="Y777" i="5"/>
  <c r="U809" i="5"/>
  <c r="Y809" i="5"/>
  <c r="S873" i="5"/>
  <c r="Y873" i="5"/>
  <c r="U957" i="5"/>
  <c r="Y957" i="5"/>
  <c r="U70" i="5"/>
  <c r="Y70" i="5"/>
  <c r="S326" i="5"/>
  <c r="Y326" i="5"/>
  <c r="U406" i="5"/>
  <c r="Y406" i="5"/>
  <c r="S450" i="5"/>
  <c r="Y450" i="5"/>
  <c r="U570" i="5"/>
  <c r="Y570" i="5"/>
  <c r="U654" i="5"/>
  <c r="Y654" i="5"/>
  <c r="U734" i="5"/>
  <c r="Y734" i="5"/>
  <c r="S902" i="5"/>
  <c r="Y902" i="5"/>
  <c r="S569" i="5"/>
  <c r="U252" i="5"/>
  <c r="AD253" i="5" s="1"/>
  <c r="AE253" i="5" s="1"/>
  <c r="S73" i="5"/>
  <c r="S745" i="5"/>
  <c r="U265" i="5"/>
  <c r="U377" i="5"/>
  <c r="U295" i="5"/>
  <c r="S482" i="5"/>
  <c r="S448" i="5"/>
  <c r="S15" i="5"/>
  <c r="Y15" i="5"/>
  <c r="U31" i="5"/>
  <c r="Y31" i="5"/>
  <c r="S47" i="5"/>
  <c r="Y47" i="5"/>
  <c r="S63" i="5"/>
  <c r="Y63" i="5"/>
  <c r="U79" i="5"/>
  <c r="Y79" i="5"/>
  <c r="S95" i="5"/>
  <c r="Y95" i="5"/>
  <c r="S111" i="5"/>
  <c r="Y111" i="5"/>
  <c r="S143" i="5"/>
  <c r="Y143" i="5"/>
  <c r="S159" i="5"/>
  <c r="Y159" i="5"/>
  <c r="S175" i="5"/>
  <c r="Y175" i="5"/>
  <c r="S191" i="5"/>
  <c r="Y191" i="5"/>
  <c r="U207" i="5"/>
  <c r="Y207" i="5"/>
  <c r="S223" i="5"/>
  <c r="Y223" i="5"/>
  <c r="U239" i="5"/>
  <c r="Y239" i="5"/>
  <c r="U255" i="5"/>
  <c r="Y255" i="5"/>
  <c r="S271" i="5"/>
  <c r="Y271" i="5"/>
  <c r="S287" i="5"/>
  <c r="Y287" i="5"/>
  <c r="U303" i="5"/>
  <c r="Y303" i="5"/>
  <c r="S319" i="5"/>
  <c r="Y319" i="5"/>
  <c r="U335" i="5"/>
  <c r="Y335" i="5"/>
  <c r="U351" i="5"/>
  <c r="Y351" i="5"/>
  <c r="U367" i="5"/>
  <c r="Y367" i="5"/>
  <c r="S383" i="5"/>
  <c r="Y383" i="5"/>
  <c r="S399" i="5"/>
  <c r="Y399" i="5"/>
  <c r="U415" i="5"/>
  <c r="Y415" i="5"/>
  <c r="S431" i="5"/>
  <c r="Y431" i="5"/>
  <c r="U447" i="5"/>
  <c r="Y447" i="5"/>
  <c r="S463" i="5"/>
  <c r="Y463" i="5"/>
  <c r="U479" i="5"/>
  <c r="Y479" i="5"/>
  <c r="S495" i="5"/>
  <c r="Y495" i="5"/>
  <c r="U511" i="5"/>
  <c r="Y511" i="5"/>
  <c r="S527" i="5"/>
  <c r="Y527" i="5"/>
  <c r="U543" i="5"/>
  <c r="Y543" i="5"/>
  <c r="S559" i="5"/>
  <c r="Y559" i="5"/>
  <c r="U575" i="5"/>
  <c r="Y575" i="5"/>
  <c r="S591" i="5"/>
  <c r="Y591" i="5"/>
  <c r="U607" i="5"/>
  <c r="Y607" i="5"/>
  <c r="S623" i="5"/>
  <c r="Y623" i="5"/>
  <c r="U639" i="5"/>
  <c r="Y639" i="5"/>
  <c r="S655" i="5"/>
  <c r="Y655" i="5"/>
  <c r="U671" i="5"/>
  <c r="Y671" i="5"/>
  <c r="S687" i="5"/>
  <c r="Y687" i="5"/>
  <c r="U703" i="5"/>
  <c r="Y703" i="5"/>
  <c r="S719" i="5"/>
  <c r="Y719" i="5"/>
  <c r="U735" i="5"/>
  <c r="Y735" i="5"/>
  <c r="S751" i="5"/>
  <c r="Y751" i="5"/>
  <c r="U767" i="5"/>
  <c r="Y767" i="5"/>
  <c r="S783" i="5"/>
  <c r="Y783" i="5"/>
  <c r="U799" i="5"/>
  <c r="Y799" i="5"/>
  <c r="S815" i="5"/>
  <c r="Y815" i="5"/>
  <c r="U831" i="5"/>
  <c r="Y831" i="5"/>
  <c r="S847" i="5"/>
  <c r="Y847" i="5"/>
  <c r="U863" i="5"/>
  <c r="Y863" i="5"/>
  <c r="S879" i="5"/>
  <c r="Y879" i="5"/>
  <c r="U895" i="5"/>
  <c r="Y895" i="5"/>
  <c r="S911" i="5"/>
  <c r="Y911" i="5"/>
  <c r="U927" i="5"/>
  <c r="Y927" i="5"/>
  <c r="S943" i="5"/>
  <c r="Y943" i="5"/>
  <c r="U959" i="5"/>
  <c r="Y959" i="5"/>
  <c r="S975" i="5"/>
  <c r="Y975" i="5"/>
  <c r="S796" i="5"/>
  <c r="Y796" i="5"/>
  <c r="S860" i="5"/>
  <c r="Y860" i="5"/>
  <c r="U917" i="5"/>
  <c r="AD918" i="5" s="1"/>
  <c r="AE918" i="5" s="1"/>
  <c r="Y917" i="5"/>
  <c r="S30" i="5"/>
  <c r="Y30" i="5"/>
  <c r="U122" i="5"/>
  <c r="Y122" i="5"/>
  <c r="U170" i="5"/>
  <c r="Y170" i="5"/>
  <c r="U214" i="5"/>
  <c r="Y214" i="5"/>
  <c r="U258" i="5"/>
  <c r="Y258" i="5"/>
  <c r="S306" i="5"/>
  <c r="Y306" i="5"/>
  <c r="S350" i="5"/>
  <c r="Y350" i="5"/>
  <c r="U398" i="5"/>
  <c r="Y398" i="5"/>
  <c r="S494" i="5"/>
  <c r="Y494" i="5"/>
  <c r="S534" i="5"/>
  <c r="Y534" i="5"/>
  <c r="U586" i="5"/>
  <c r="Y586" i="5"/>
  <c r="S626" i="5"/>
  <c r="Y626" i="5"/>
  <c r="U678" i="5"/>
  <c r="Y678" i="5"/>
  <c r="U718" i="5"/>
  <c r="Y718" i="5"/>
  <c r="S762" i="5"/>
  <c r="Y762" i="5"/>
  <c r="U814" i="5"/>
  <c r="Y814" i="5"/>
  <c r="U858" i="5"/>
  <c r="Y858" i="5"/>
  <c r="S906" i="5"/>
  <c r="Y906" i="5"/>
  <c r="S950" i="5"/>
  <c r="Y950" i="5"/>
  <c r="S4" i="5"/>
  <c r="Y4" i="5"/>
  <c r="S52" i="5"/>
  <c r="Y52" i="5"/>
  <c r="S68" i="5"/>
  <c r="Y68" i="5"/>
  <c r="U84" i="5"/>
  <c r="Y84" i="5"/>
  <c r="S116" i="5"/>
  <c r="Y116" i="5"/>
  <c r="S148" i="5"/>
  <c r="Y148" i="5"/>
  <c r="U164" i="5"/>
  <c r="Y164" i="5"/>
  <c r="S180" i="5"/>
  <c r="Y180" i="5"/>
  <c r="U228" i="5"/>
  <c r="Y228" i="5"/>
  <c r="S276" i="5"/>
  <c r="Y276" i="5"/>
  <c r="U292" i="5"/>
  <c r="Y292" i="5"/>
  <c r="S308" i="5"/>
  <c r="Y308" i="5"/>
  <c r="U324" i="5"/>
  <c r="Y324" i="5"/>
  <c r="S340" i="5"/>
  <c r="Y340" i="5"/>
  <c r="S388" i="5"/>
  <c r="Y388" i="5"/>
  <c r="S404" i="5"/>
  <c r="Y404" i="5"/>
  <c r="S420" i="5"/>
  <c r="Y420" i="5"/>
  <c r="S452" i="5"/>
  <c r="Y452" i="5"/>
  <c r="S484" i="5"/>
  <c r="Y484" i="5"/>
  <c r="S516" i="5"/>
  <c r="Y516" i="5"/>
  <c r="S548" i="5"/>
  <c r="Y548" i="5"/>
  <c r="S580" i="5"/>
  <c r="Y580" i="5"/>
  <c r="S612" i="5"/>
  <c r="Y612" i="5"/>
  <c r="S644" i="5"/>
  <c r="Y644" i="5"/>
  <c r="S676" i="5"/>
  <c r="Y676" i="5"/>
  <c r="S708" i="5"/>
  <c r="Y708" i="5"/>
  <c r="S740" i="5"/>
  <c r="Y740" i="5"/>
  <c r="S772" i="5"/>
  <c r="Y772" i="5"/>
  <c r="U792" i="5"/>
  <c r="Y792" i="5"/>
  <c r="U824" i="5"/>
  <c r="Y824" i="5"/>
  <c r="U892" i="5"/>
  <c r="Y892" i="5"/>
  <c r="S949" i="5"/>
  <c r="Y949" i="5"/>
  <c r="S18" i="5"/>
  <c r="Y18" i="5"/>
  <c r="U130" i="5"/>
  <c r="Y130" i="5"/>
  <c r="U190" i="5"/>
  <c r="Y190" i="5"/>
  <c r="S254" i="5"/>
  <c r="Y254" i="5"/>
  <c r="S310" i="5"/>
  <c r="Y310" i="5"/>
  <c r="S370" i="5"/>
  <c r="Y370" i="5"/>
  <c r="S430" i="5"/>
  <c r="Y430" i="5"/>
  <c r="U490" i="5"/>
  <c r="Y490" i="5"/>
  <c r="S554" i="5"/>
  <c r="Y554" i="5"/>
  <c r="U614" i="5"/>
  <c r="Y614" i="5"/>
  <c r="S674" i="5"/>
  <c r="Y674" i="5"/>
  <c r="U794" i="5"/>
  <c r="Y794" i="5"/>
  <c r="U854" i="5"/>
  <c r="Y854" i="5"/>
  <c r="S910" i="5"/>
  <c r="Y910" i="5"/>
  <c r="U978" i="5"/>
  <c r="Y978" i="5"/>
  <c r="S33" i="5"/>
  <c r="Y33" i="5"/>
  <c r="S49" i="5"/>
  <c r="Y49" i="5"/>
  <c r="S65" i="5"/>
  <c r="Y65" i="5"/>
  <c r="S81" i="5"/>
  <c r="Y81" i="5"/>
  <c r="S97" i="5"/>
  <c r="Y97" i="5"/>
  <c r="S113" i="5"/>
  <c r="Y113" i="5"/>
  <c r="S129" i="5"/>
  <c r="Y129" i="5"/>
  <c r="S177" i="5"/>
  <c r="Y177" i="5"/>
  <c r="U193" i="5"/>
  <c r="Y193" i="5"/>
  <c r="U337" i="5"/>
  <c r="Y337" i="5"/>
  <c r="U369" i="5"/>
  <c r="Y369" i="5"/>
  <c r="S385" i="5"/>
  <c r="Y385" i="5"/>
  <c r="U401" i="5"/>
  <c r="Y401" i="5"/>
  <c r="S465" i="5"/>
  <c r="Y465" i="5"/>
  <c r="S481" i="5"/>
  <c r="Y481" i="5"/>
  <c r="U497" i="5"/>
  <c r="AD498" i="5" s="1"/>
  <c r="AE498" i="5" s="1"/>
  <c r="Y497" i="5"/>
  <c r="S641" i="5"/>
  <c r="Y641" i="5"/>
  <c r="S657" i="5"/>
  <c r="Y657" i="5"/>
  <c r="S673" i="5"/>
  <c r="Y673" i="5"/>
  <c r="S689" i="5"/>
  <c r="Y689" i="5"/>
  <c r="U705" i="5"/>
  <c r="Y705" i="5"/>
  <c r="U721" i="5"/>
  <c r="Y721" i="5"/>
  <c r="U737" i="5"/>
  <c r="Y737" i="5"/>
  <c r="S769" i="5"/>
  <c r="Y769" i="5"/>
  <c r="S785" i="5"/>
  <c r="Y785" i="5"/>
  <c r="U833" i="5"/>
  <c r="Y833" i="5"/>
  <c r="S849" i="5"/>
  <c r="Y849" i="5"/>
  <c r="U881" i="5"/>
  <c r="Y881" i="5"/>
  <c r="U897" i="5"/>
  <c r="Y897" i="5"/>
  <c r="S933" i="5"/>
  <c r="Y933" i="5"/>
  <c r="U981" i="5"/>
  <c r="Y981" i="5"/>
  <c r="U46" i="5"/>
  <c r="Y46" i="5"/>
  <c r="S94" i="5"/>
  <c r="Y94" i="5"/>
  <c r="U134" i="5"/>
  <c r="Y134" i="5"/>
  <c r="U178" i="5"/>
  <c r="Y178" i="5"/>
  <c r="S218" i="5"/>
  <c r="Y218" i="5"/>
  <c r="S262" i="5"/>
  <c r="Y262" i="5"/>
  <c r="U302" i="5"/>
  <c r="Y302" i="5"/>
  <c r="S346" i="5"/>
  <c r="Y346" i="5"/>
  <c r="U390" i="5"/>
  <c r="Y390" i="5"/>
  <c r="U426" i="5"/>
  <c r="Y426" i="5"/>
  <c r="S470" i="5"/>
  <c r="Y470" i="5"/>
  <c r="U510" i="5"/>
  <c r="Y510" i="5"/>
  <c r="S550" i="5"/>
  <c r="Y550" i="5"/>
  <c r="S590" i="5"/>
  <c r="Y590" i="5"/>
  <c r="S634" i="5"/>
  <c r="Y634" i="5"/>
  <c r="S670" i="5"/>
  <c r="Y670" i="5"/>
  <c r="U758" i="5"/>
  <c r="Y758" i="5"/>
  <c r="U882" i="5"/>
  <c r="AD883" i="5" s="1"/>
  <c r="AE883" i="5" s="1"/>
  <c r="Y882" i="5"/>
  <c r="S922" i="5"/>
  <c r="Y922" i="5"/>
  <c r="S966" i="5"/>
  <c r="Y966" i="5"/>
  <c r="U39" i="5"/>
  <c r="Y39" i="5"/>
  <c r="S103" i="5"/>
  <c r="Y103" i="5"/>
  <c r="S183" i="5"/>
  <c r="Y183" i="5"/>
  <c r="U343" i="5"/>
  <c r="Y343" i="5"/>
  <c r="U407" i="5"/>
  <c r="Y407" i="5"/>
  <c r="S455" i="5"/>
  <c r="Y455" i="5"/>
  <c r="U503" i="5"/>
  <c r="Y503" i="5"/>
  <c r="S583" i="5"/>
  <c r="Y583" i="5"/>
  <c r="U631" i="5"/>
  <c r="Y631" i="5"/>
  <c r="S679" i="5"/>
  <c r="Y679" i="5"/>
  <c r="U759" i="5"/>
  <c r="Y759" i="5"/>
  <c r="U855" i="5"/>
  <c r="Y855" i="5"/>
  <c r="U951" i="5"/>
  <c r="Y951" i="5"/>
  <c r="U876" i="5"/>
  <c r="Y876" i="5"/>
  <c r="U150" i="5"/>
  <c r="Y150" i="5"/>
  <c r="U194" i="5"/>
  <c r="Y194" i="5"/>
  <c r="U330" i="5"/>
  <c r="Y330" i="5"/>
  <c r="S466" i="5"/>
  <c r="Y466" i="5"/>
  <c r="S558" i="5"/>
  <c r="Y558" i="5"/>
  <c r="S44" i="5"/>
  <c r="Y44" i="5"/>
  <c r="U108" i="5"/>
  <c r="Y108" i="5"/>
  <c r="U188" i="5"/>
  <c r="Y188" i="5"/>
  <c r="S236" i="5"/>
  <c r="Y236" i="5"/>
  <c r="U284" i="5"/>
  <c r="Y284" i="5"/>
  <c r="U348" i="5"/>
  <c r="Y348" i="5"/>
  <c r="S412" i="5"/>
  <c r="Y412" i="5"/>
  <c r="U460" i="5"/>
  <c r="Y460" i="5"/>
  <c r="U556" i="5"/>
  <c r="Y556" i="5"/>
  <c r="S604" i="5"/>
  <c r="Y604" i="5"/>
  <c r="U840" i="5"/>
  <c r="Y840" i="5"/>
  <c r="U50" i="5"/>
  <c r="Y50" i="5"/>
  <c r="S582" i="5"/>
  <c r="Y582" i="5"/>
  <c r="S878" i="5"/>
  <c r="Y878" i="5"/>
  <c r="S249" i="5"/>
  <c r="Y249" i="5"/>
  <c r="S39" i="5"/>
  <c r="U169" i="5"/>
  <c r="S968" i="5"/>
  <c r="S505" i="5"/>
  <c r="S809" i="5"/>
  <c r="U977" i="5"/>
  <c r="U681" i="5"/>
  <c r="S777" i="5"/>
  <c r="S635" i="5"/>
  <c r="S875" i="5"/>
  <c r="S939" i="5"/>
  <c r="S242" i="5"/>
  <c r="S374" i="5"/>
  <c r="S570" i="5"/>
  <c r="U602" i="5"/>
  <c r="AD603" i="5" s="1"/>
  <c r="AE603" i="5" s="1"/>
  <c r="S19" i="5"/>
  <c r="Y19" i="5"/>
  <c r="S35" i="5"/>
  <c r="Y35" i="5"/>
  <c r="U67" i="5"/>
  <c r="Y67" i="5"/>
  <c r="U83" i="5"/>
  <c r="Y83" i="5"/>
  <c r="U99" i="5"/>
  <c r="Y99" i="5"/>
  <c r="U115" i="5"/>
  <c r="Y115" i="5"/>
  <c r="U131" i="5"/>
  <c r="Y131" i="5"/>
  <c r="U147" i="5"/>
  <c r="AD148" i="5" s="1"/>
  <c r="AE148" i="5" s="1"/>
  <c r="Y147" i="5"/>
  <c r="U163" i="5"/>
  <c r="Y163" i="5"/>
  <c r="S179" i="5"/>
  <c r="Y179" i="5"/>
  <c r="U195" i="5"/>
  <c r="Y195" i="5"/>
  <c r="U227" i="5"/>
  <c r="Y227" i="5"/>
  <c r="U243" i="5"/>
  <c r="Y243" i="5"/>
  <c r="U259" i="5"/>
  <c r="Y259" i="5"/>
  <c r="U275" i="5"/>
  <c r="Y275" i="5"/>
  <c r="U291" i="5"/>
  <c r="Y291" i="5"/>
  <c r="U307" i="5"/>
  <c r="Y307" i="5"/>
  <c r="U323" i="5"/>
  <c r="Y323" i="5"/>
  <c r="U339" i="5"/>
  <c r="Y339" i="5"/>
  <c r="U355" i="5"/>
  <c r="Y355" i="5"/>
  <c r="U371" i="5"/>
  <c r="Y371" i="5"/>
  <c r="U387" i="5"/>
  <c r="Y387" i="5"/>
  <c r="U403" i="5"/>
  <c r="Y403" i="5"/>
  <c r="U419" i="5"/>
  <c r="Y419" i="5"/>
  <c r="U435" i="5"/>
  <c r="Y435" i="5"/>
  <c r="U451" i="5"/>
  <c r="Y451" i="5"/>
  <c r="U467" i="5"/>
  <c r="Y467" i="5"/>
  <c r="U483" i="5"/>
  <c r="Y483" i="5"/>
  <c r="U499" i="5"/>
  <c r="Y499" i="5"/>
  <c r="U515" i="5"/>
  <c r="Y515" i="5"/>
  <c r="U531" i="5"/>
  <c r="Y531" i="5"/>
  <c r="U547" i="5"/>
  <c r="Y547" i="5"/>
  <c r="U563" i="5"/>
  <c r="Y563" i="5"/>
  <c r="U579" i="5"/>
  <c r="Y579" i="5"/>
  <c r="U595" i="5"/>
  <c r="Y595" i="5"/>
  <c r="U611" i="5"/>
  <c r="Y611" i="5"/>
  <c r="U627" i="5"/>
  <c r="Y627" i="5"/>
  <c r="U643" i="5"/>
  <c r="Y643" i="5"/>
  <c r="U659" i="5"/>
  <c r="Y659" i="5"/>
  <c r="U675" i="5"/>
  <c r="Y675" i="5"/>
  <c r="U691" i="5"/>
  <c r="Y691" i="5"/>
  <c r="U707" i="5"/>
  <c r="AD708" i="5" s="1"/>
  <c r="AE708" i="5" s="1"/>
  <c r="Y707" i="5"/>
  <c r="U723" i="5"/>
  <c r="Y723" i="5"/>
  <c r="U739" i="5"/>
  <c r="Y739" i="5"/>
  <c r="U755" i="5"/>
  <c r="Y755" i="5"/>
  <c r="U771" i="5"/>
  <c r="Y771" i="5"/>
  <c r="U787" i="5"/>
  <c r="Y787" i="5"/>
  <c r="U803" i="5"/>
  <c r="Y803" i="5"/>
  <c r="U819" i="5"/>
  <c r="Y819" i="5"/>
  <c r="U835" i="5"/>
  <c r="Y835" i="5"/>
  <c r="U851" i="5"/>
  <c r="Y851" i="5"/>
  <c r="U867" i="5"/>
  <c r="Y867" i="5"/>
  <c r="U883" i="5"/>
  <c r="Y883" i="5"/>
  <c r="U899" i="5"/>
  <c r="Y899" i="5"/>
  <c r="U915" i="5"/>
  <c r="Y915" i="5"/>
  <c r="U931" i="5"/>
  <c r="Y931" i="5"/>
  <c r="U947" i="5"/>
  <c r="Y947" i="5"/>
  <c r="U963" i="5"/>
  <c r="Y963" i="5"/>
  <c r="U979" i="5"/>
  <c r="Y979" i="5"/>
  <c r="U896" i="5"/>
  <c r="Y896" i="5"/>
  <c r="S924" i="5"/>
  <c r="Y924" i="5"/>
  <c r="S956" i="5"/>
  <c r="Y956" i="5"/>
  <c r="S42" i="5"/>
  <c r="Y42" i="5"/>
  <c r="S90" i="5"/>
  <c r="Y90" i="5"/>
  <c r="S138" i="5"/>
  <c r="Y138" i="5"/>
  <c r="U182" i="5"/>
  <c r="AD183" i="5" s="1"/>
  <c r="AE183" i="5" s="1"/>
  <c r="Y182" i="5"/>
  <c r="U318" i="5"/>
  <c r="Y318" i="5"/>
  <c r="S362" i="5"/>
  <c r="Y362" i="5"/>
  <c r="U410" i="5"/>
  <c r="Y410" i="5"/>
  <c r="U454" i="5"/>
  <c r="Y454" i="5"/>
  <c r="U546" i="5"/>
  <c r="Y546" i="5"/>
  <c r="U594" i="5"/>
  <c r="Y594" i="5"/>
  <c r="U638" i="5"/>
  <c r="Y638" i="5"/>
  <c r="U686" i="5"/>
  <c r="Y686" i="5"/>
  <c r="U774" i="5"/>
  <c r="Y774" i="5"/>
  <c r="U918" i="5"/>
  <c r="Y918" i="5"/>
  <c r="U456" i="5"/>
  <c r="Y456" i="5"/>
  <c r="U488" i="5"/>
  <c r="Y488" i="5"/>
  <c r="U520" i="5"/>
  <c r="Y520" i="5"/>
  <c r="U552" i="5"/>
  <c r="Y552" i="5"/>
  <c r="U584" i="5"/>
  <c r="Y584" i="5"/>
  <c r="U616" i="5"/>
  <c r="Y616" i="5"/>
  <c r="U648" i="5"/>
  <c r="Y648" i="5"/>
  <c r="U680" i="5"/>
  <c r="Y680" i="5"/>
  <c r="U712" i="5"/>
  <c r="Y712" i="5"/>
  <c r="U744" i="5"/>
  <c r="Y744" i="5"/>
  <c r="U776" i="5"/>
  <c r="Y776" i="5"/>
  <c r="U800" i="5"/>
  <c r="Y800" i="5"/>
  <c r="U832" i="5"/>
  <c r="Y832" i="5"/>
  <c r="U864" i="5"/>
  <c r="Y864" i="5"/>
  <c r="U936" i="5"/>
  <c r="Y936" i="5"/>
  <c r="U86" i="5"/>
  <c r="Y86" i="5"/>
  <c r="U5" i="5"/>
  <c r="Y5" i="5"/>
  <c r="U21" i="5"/>
  <c r="Y21" i="5"/>
  <c r="U37" i="5"/>
  <c r="Y37" i="5"/>
  <c r="U53" i="5"/>
  <c r="Y53" i="5"/>
  <c r="U69" i="5"/>
  <c r="Y69" i="5"/>
  <c r="U85" i="5"/>
  <c r="Y85" i="5"/>
  <c r="U101" i="5"/>
  <c r="Y101" i="5"/>
  <c r="U117" i="5"/>
  <c r="Y117" i="5"/>
  <c r="U133" i="5"/>
  <c r="Y133" i="5"/>
  <c r="U149" i="5"/>
  <c r="Y149" i="5"/>
  <c r="U165" i="5"/>
  <c r="Y165" i="5"/>
  <c r="U181" i="5"/>
  <c r="Y181" i="5"/>
  <c r="U197" i="5"/>
  <c r="Y197" i="5"/>
  <c r="U263" i="5"/>
  <c r="S263" i="5"/>
  <c r="S844" i="5"/>
  <c r="U844" i="5"/>
  <c r="S422" i="5"/>
  <c r="U422" i="5"/>
  <c r="U838" i="5"/>
  <c r="S838" i="5"/>
  <c r="U332" i="5"/>
  <c r="S332" i="5"/>
  <c r="S524" i="5"/>
  <c r="U524" i="5"/>
  <c r="S540" i="5"/>
  <c r="U540" i="5"/>
  <c r="U620" i="5"/>
  <c r="S620" i="5"/>
  <c r="S636" i="5"/>
  <c r="U636" i="5"/>
  <c r="U921" i="5"/>
  <c r="S921" i="5"/>
  <c r="U98" i="5"/>
  <c r="S98" i="5"/>
  <c r="S761" i="5"/>
  <c r="U761" i="5"/>
  <c r="S825" i="5"/>
  <c r="U825" i="5"/>
  <c r="S841" i="5"/>
  <c r="U841" i="5"/>
  <c r="U282" i="5"/>
  <c r="S282" i="5"/>
  <c r="U366" i="5"/>
  <c r="S366" i="5"/>
  <c r="U610" i="5"/>
  <c r="S610" i="5"/>
  <c r="S57" i="5"/>
  <c r="U55" i="5"/>
  <c r="U167" i="5"/>
  <c r="U409" i="5"/>
  <c r="S617" i="5"/>
  <c r="S793" i="5"/>
  <c r="S913" i="5"/>
  <c r="S784" i="5"/>
  <c r="S976" i="5"/>
  <c r="S220" i="5"/>
  <c r="U236" i="5"/>
  <c r="S268" i="5"/>
  <c r="U297" i="5"/>
  <c r="U633" i="5"/>
  <c r="U375" i="5"/>
  <c r="U902" i="5"/>
  <c r="U974" i="5"/>
  <c r="U811" i="5"/>
  <c r="S811" i="5"/>
  <c r="U827" i="5"/>
  <c r="S827" i="5"/>
  <c r="U907" i="5"/>
  <c r="S907" i="5"/>
  <c r="U923" i="5"/>
  <c r="S923" i="5"/>
  <c r="U820" i="5"/>
  <c r="S820" i="5"/>
  <c r="S202" i="5"/>
  <c r="U202" i="5"/>
  <c r="S400" i="5"/>
  <c r="U400" i="5"/>
  <c r="U512" i="5"/>
  <c r="S512" i="5"/>
  <c r="U544" i="5"/>
  <c r="S544" i="5"/>
  <c r="U576" i="5"/>
  <c r="S576" i="5"/>
  <c r="S954" i="5"/>
  <c r="U954" i="5"/>
  <c r="S29" i="5"/>
  <c r="S93" i="5"/>
  <c r="S157" i="5"/>
  <c r="U9" i="5"/>
  <c r="S41" i="5"/>
  <c r="S105" i="5"/>
  <c r="U121" i="5"/>
  <c r="U153" i="5"/>
  <c r="S185" i="5"/>
  <c r="S137" i="5"/>
  <c r="S118" i="5"/>
  <c r="S904" i="5"/>
  <c r="S11" i="5"/>
  <c r="U71" i="5"/>
  <c r="U123" i="5"/>
  <c r="U183" i="5"/>
  <c r="U393" i="5"/>
  <c r="S477" i="5"/>
  <c r="S601" i="5"/>
  <c r="S713" i="5"/>
  <c r="S925" i="5"/>
  <c r="U941" i="5"/>
  <c r="U969" i="5"/>
  <c r="S528" i="5"/>
  <c r="S656" i="5"/>
  <c r="S848" i="5"/>
  <c r="S16" i="5"/>
  <c r="U96" i="5"/>
  <c r="S140" i="5"/>
  <c r="U192" i="5"/>
  <c r="S224" i="5"/>
  <c r="S256" i="5"/>
  <c r="U272" i="5"/>
  <c r="U300" i="5"/>
  <c r="S352" i="5"/>
  <c r="U384" i="5"/>
  <c r="S416" i="5"/>
  <c r="S852" i="5"/>
  <c r="S102" i="5"/>
  <c r="S221" i="5"/>
  <c r="U249" i="5"/>
  <c r="U301" i="5"/>
  <c r="U361" i="5"/>
  <c r="U473" i="5"/>
  <c r="U537" i="5"/>
  <c r="S557" i="5"/>
  <c r="S621" i="5"/>
  <c r="S665" i="5"/>
  <c r="U697" i="5"/>
  <c r="U733" i="5"/>
  <c r="U813" i="5"/>
  <c r="S877" i="5"/>
  <c r="S893" i="5"/>
  <c r="U953" i="5"/>
  <c r="S108" i="5"/>
  <c r="S428" i="5"/>
  <c r="U652" i="5"/>
  <c r="S940" i="5"/>
  <c r="S162" i="5"/>
  <c r="U215" i="5"/>
  <c r="S475" i="5"/>
  <c r="S539" i="5"/>
  <c r="S603" i="5"/>
  <c r="S731" i="5"/>
  <c r="S795" i="5"/>
  <c r="S859" i="5"/>
  <c r="U722" i="5"/>
  <c r="S914" i="5"/>
  <c r="U982" i="5"/>
  <c r="U28" i="5"/>
  <c r="U412" i="5"/>
  <c r="S920" i="5"/>
  <c r="S210" i="5"/>
  <c r="U290" i="5"/>
  <c r="U326" i="5"/>
  <c r="S406" i="5"/>
  <c r="S622" i="5"/>
  <c r="S734" i="5"/>
  <c r="U279" i="5"/>
  <c r="S279" i="5"/>
  <c r="U606" i="5"/>
  <c r="S606" i="5"/>
  <c r="S698" i="5"/>
  <c r="U698" i="5"/>
  <c r="U124" i="5"/>
  <c r="S124" i="5"/>
  <c r="U172" i="5"/>
  <c r="S172" i="5"/>
  <c r="U684" i="5"/>
  <c r="S684" i="5"/>
  <c r="S732" i="5"/>
  <c r="U732" i="5"/>
  <c r="U748" i="5"/>
  <c r="S748" i="5"/>
  <c r="S908" i="5"/>
  <c r="U908" i="5"/>
  <c r="U944" i="5"/>
  <c r="S944" i="5"/>
  <c r="U286" i="5"/>
  <c r="S286" i="5"/>
  <c r="U462" i="5"/>
  <c r="AD463" i="5" s="1"/>
  <c r="AE463" i="5" s="1"/>
  <c r="S462" i="5"/>
  <c r="S770" i="5"/>
  <c r="U770" i="5"/>
  <c r="S822" i="5"/>
  <c r="U822" i="5"/>
  <c r="S217" i="5"/>
  <c r="U217" i="5"/>
  <c r="AD218" i="5" s="1"/>
  <c r="AE218" i="5" s="1"/>
  <c r="S281" i="5"/>
  <c r="U281" i="5"/>
  <c r="U345" i="5"/>
  <c r="S345" i="5"/>
  <c r="S425" i="5"/>
  <c r="U425" i="5"/>
  <c r="S154" i="5"/>
  <c r="U154" i="5"/>
  <c r="U198" i="5"/>
  <c r="S198" i="5"/>
  <c r="U530" i="5"/>
  <c r="S530" i="5"/>
  <c r="S694" i="5"/>
  <c r="U694" i="5"/>
  <c r="U778" i="5"/>
  <c r="S778" i="5"/>
  <c r="S862" i="5"/>
  <c r="U862" i="5"/>
  <c r="U25" i="5"/>
  <c r="S872" i="5"/>
  <c r="S553" i="5"/>
  <c r="S188" i="5"/>
  <c r="S70" i="5"/>
  <c r="U44" i="5"/>
  <c r="U364" i="5"/>
  <c r="U508" i="5"/>
  <c r="U582" i="5"/>
  <c r="U395" i="5"/>
  <c r="S395" i="5"/>
  <c r="U411" i="5"/>
  <c r="S411" i="5"/>
  <c r="U443" i="5"/>
  <c r="S443" i="5"/>
  <c r="U459" i="5"/>
  <c r="S459" i="5"/>
  <c r="U507" i="5"/>
  <c r="S507" i="5"/>
  <c r="U523" i="5"/>
  <c r="S523" i="5"/>
  <c r="U555" i="5"/>
  <c r="S555" i="5"/>
  <c r="U571" i="5"/>
  <c r="S571" i="5"/>
  <c r="U651" i="5"/>
  <c r="S651" i="5"/>
  <c r="U667" i="5"/>
  <c r="S667" i="5"/>
  <c r="U699" i="5"/>
  <c r="S699" i="5"/>
  <c r="U715" i="5"/>
  <c r="S715" i="5"/>
  <c r="U763" i="5"/>
  <c r="S763" i="5"/>
  <c r="U779" i="5"/>
  <c r="S779" i="5"/>
  <c r="S382" i="5"/>
  <c r="U382" i="5"/>
  <c r="S754" i="5"/>
  <c r="U754" i="5"/>
  <c r="U608" i="5"/>
  <c r="S608" i="5"/>
  <c r="U640" i="5"/>
  <c r="S640" i="5"/>
  <c r="U672" i="5"/>
  <c r="AD673" i="5" s="1"/>
  <c r="AE673" i="5" s="1"/>
  <c r="S672" i="5"/>
  <c r="U688" i="5"/>
  <c r="S688" i="5"/>
  <c r="U704" i="5"/>
  <c r="S704" i="5"/>
  <c r="U736" i="5"/>
  <c r="S736" i="5"/>
  <c r="U816" i="5"/>
  <c r="S816" i="5"/>
  <c r="U952" i="5"/>
  <c r="AD953" i="5" s="1"/>
  <c r="AE953" i="5" s="1"/>
  <c r="S952" i="5"/>
  <c r="U62" i="5"/>
  <c r="S62" i="5"/>
  <c r="U354" i="5"/>
  <c r="S354" i="5"/>
  <c r="S418" i="5"/>
  <c r="U418" i="5"/>
  <c r="S474" i="5"/>
  <c r="U474" i="5"/>
  <c r="U658" i="5"/>
  <c r="S658" i="5"/>
  <c r="U333" i="5"/>
  <c r="S333" i="5"/>
  <c r="S749" i="5"/>
  <c r="U749" i="5"/>
  <c r="U38" i="5"/>
  <c r="S38" i="5"/>
  <c r="S126" i="5"/>
  <c r="U126" i="5"/>
  <c r="U166" i="5"/>
  <c r="S166" i="5"/>
  <c r="U250" i="5"/>
  <c r="S250" i="5"/>
  <c r="U334" i="5"/>
  <c r="S334" i="5"/>
  <c r="U378" i="5"/>
  <c r="S378" i="5"/>
  <c r="S498" i="5"/>
  <c r="U498" i="5"/>
  <c r="S578" i="5"/>
  <c r="U578" i="5"/>
  <c r="S870" i="5"/>
  <c r="U870" i="5"/>
  <c r="S45" i="5"/>
  <c r="S109" i="5"/>
  <c r="S173" i="5"/>
  <c r="S150" i="5"/>
  <c r="S27" i="5"/>
  <c r="S75" i="5"/>
  <c r="U139" i="5"/>
  <c r="U199" i="5"/>
  <c r="S457" i="5"/>
  <c r="S585" i="5"/>
  <c r="S432" i="5"/>
  <c r="S560" i="5"/>
  <c r="S720" i="5"/>
  <c r="S880" i="5"/>
  <c r="U64" i="5"/>
  <c r="S144" i="5"/>
  <c r="S204" i="5"/>
  <c r="S240" i="5"/>
  <c r="S284" i="5"/>
  <c r="S253" i="5"/>
  <c r="U313" i="5"/>
  <c r="S329" i="5"/>
  <c r="U349" i="5"/>
  <c r="U413" i="5"/>
  <c r="U521" i="5"/>
  <c r="S541" i="5"/>
  <c r="S605" i="5"/>
  <c r="U717" i="5"/>
  <c r="U797" i="5"/>
  <c r="U857" i="5"/>
  <c r="U937" i="5"/>
  <c r="S957" i="5"/>
  <c r="S460" i="5"/>
  <c r="S716" i="5"/>
  <c r="S50" i="5"/>
  <c r="U231" i="5"/>
  <c r="U967" i="5"/>
  <c r="U834" i="5"/>
  <c r="U60" i="5"/>
  <c r="U234" i="5"/>
  <c r="S298" i="5"/>
  <c r="S342" i="5"/>
  <c r="U414" i="5"/>
  <c r="S522" i="5"/>
  <c r="S782" i="5"/>
  <c r="U878" i="5"/>
  <c r="S768" i="5"/>
  <c r="U7" i="5"/>
  <c r="AD8" i="5" s="1"/>
  <c r="AE8" i="5" s="1"/>
  <c r="U59" i="5"/>
  <c r="U119" i="5"/>
  <c r="S171" i="5"/>
  <c r="S876" i="5"/>
  <c r="U35" i="5"/>
  <c r="U19" i="5"/>
  <c r="S147" i="5"/>
  <c r="S311" i="5"/>
  <c r="S339" i="5"/>
  <c r="S367" i="5"/>
  <c r="U391" i="5"/>
  <c r="S415" i="5"/>
  <c r="U431" i="5"/>
  <c r="U455" i="5"/>
  <c r="S479" i="5"/>
  <c r="U495" i="5"/>
  <c r="U519" i="5"/>
  <c r="S543" i="5"/>
  <c r="U559" i="5"/>
  <c r="U583" i="5"/>
  <c r="S607" i="5"/>
  <c r="U623" i="5"/>
  <c r="U647" i="5"/>
  <c r="S671" i="5"/>
  <c r="U687" i="5"/>
  <c r="U711" i="5"/>
  <c r="S735" i="5"/>
  <c r="U751" i="5"/>
  <c r="U775" i="5"/>
  <c r="S799" i="5"/>
  <c r="U815" i="5"/>
  <c r="U839" i="5"/>
  <c r="S863" i="5"/>
  <c r="U879" i="5"/>
  <c r="U903" i="5"/>
  <c r="S927" i="5"/>
  <c r="U943" i="5"/>
  <c r="S963" i="5"/>
  <c r="S979" i="5"/>
  <c r="S163" i="5"/>
  <c r="S195" i="5"/>
  <c r="S258" i="5"/>
  <c r="S318" i="5"/>
  <c r="S330" i="5"/>
  <c r="U534" i="5"/>
  <c r="U574" i="5"/>
  <c r="S43" i="5"/>
  <c r="U103" i="5"/>
  <c r="U135" i="5"/>
  <c r="U187" i="5"/>
  <c r="U95" i="5"/>
  <c r="U191" i="5"/>
  <c r="U247" i="5"/>
  <c r="U287" i="5"/>
  <c r="AD288" i="5" s="1"/>
  <c r="AE288" i="5" s="1"/>
  <c r="S323" i="5"/>
  <c r="S355" i="5"/>
  <c r="U383" i="5"/>
  <c r="U399" i="5"/>
  <c r="U423" i="5"/>
  <c r="S447" i="5"/>
  <c r="U463" i="5"/>
  <c r="U487" i="5"/>
  <c r="S511" i="5"/>
  <c r="U527" i="5"/>
  <c r="U551" i="5"/>
  <c r="S575" i="5"/>
  <c r="U591" i="5"/>
  <c r="U615" i="5"/>
  <c r="S639" i="5"/>
  <c r="U655" i="5"/>
  <c r="U679" i="5"/>
  <c r="S703" i="5"/>
  <c r="U719" i="5"/>
  <c r="U743" i="5"/>
  <c r="S767" i="5"/>
  <c r="U783" i="5"/>
  <c r="U807" i="5"/>
  <c r="S831" i="5"/>
  <c r="U847" i="5"/>
  <c r="AD848" i="5" s="1"/>
  <c r="AE848" i="5" s="1"/>
  <c r="U871" i="5"/>
  <c r="S895" i="5"/>
  <c r="U911" i="5"/>
  <c r="U935" i="5"/>
  <c r="S955" i="5"/>
  <c r="S971" i="5"/>
  <c r="U494" i="5"/>
  <c r="S650" i="5"/>
  <c r="U23" i="5"/>
  <c r="U87" i="5"/>
  <c r="U151" i="5"/>
  <c r="S99" i="5"/>
  <c r="U47" i="5"/>
  <c r="U143" i="5"/>
  <c r="S243" i="5"/>
  <c r="S275" i="5"/>
  <c r="S307" i="5"/>
  <c r="S331" i="5"/>
  <c r="S371" i="5"/>
  <c r="S403" i="5"/>
  <c r="S435" i="5"/>
  <c r="S467" i="5"/>
  <c r="S499" i="5"/>
  <c r="S531" i="5"/>
  <c r="S563" i="5"/>
  <c r="S595" i="5"/>
  <c r="S627" i="5"/>
  <c r="S659" i="5"/>
  <c r="S691" i="5"/>
  <c r="S723" i="5"/>
  <c r="S755" i="5"/>
  <c r="S787" i="5"/>
  <c r="S819" i="5"/>
  <c r="S851" i="5"/>
  <c r="S883" i="5"/>
  <c r="S915" i="5"/>
  <c r="U886" i="5"/>
  <c r="U906" i="5"/>
  <c r="U950" i="5"/>
  <c r="U796" i="5"/>
  <c r="U116" i="5"/>
  <c r="S122" i="5"/>
  <c r="S246" i="5"/>
  <c r="S398" i="5"/>
  <c r="S434" i="5"/>
  <c r="S526" i="5"/>
  <c r="S678" i="5"/>
  <c r="S774" i="5"/>
  <c r="S858" i="5"/>
  <c r="S127" i="5"/>
  <c r="U127" i="5"/>
  <c r="S828" i="5"/>
  <c r="U828" i="5"/>
  <c r="S888" i="5"/>
  <c r="U888" i="5"/>
  <c r="S14" i="5"/>
  <c r="U14" i="5"/>
  <c r="U78" i="5"/>
  <c r="S78" i="5"/>
  <c r="U446" i="5"/>
  <c r="S446" i="5"/>
  <c r="S742" i="5"/>
  <c r="U742" i="5"/>
  <c r="AD743" i="5" s="1"/>
  <c r="AE743" i="5" s="1"/>
  <c r="U930" i="5"/>
  <c r="S930" i="5"/>
  <c r="S20" i="5"/>
  <c r="U20" i="5"/>
  <c r="S212" i="5"/>
  <c r="U212" i="5"/>
  <c r="S244" i="5"/>
  <c r="U244" i="5"/>
  <c r="U316" i="5"/>
  <c r="S316" i="5"/>
  <c r="S372" i="5"/>
  <c r="U372" i="5"/>
  <c r="S444" i="5"/>
  <c r="U444" i="5"/>
  <c r="S572" i="5"/>
  <c r="U572" i="5"/>
  <c r="S700" i="5"/>
  <c r="U700" i="5"/>
  <c r="U928" i="5"/>
  <c r="S928" i="5"/>
  <c r="U960" i="5"/>
  <c r="S960" i="5"/>
  <c r="U402" i="5"/>
  <c r="S402" i="5"/>
  <c r="U646" i="5"/>
  <c r="S646" i="5"/>
  <c r="U818" i="5"/>
  <c r="S818" i="5"/>
  <c r="U842" i="5"/>
  <c r="S842" i="5"/>
  <c r="S942" i="5"/>
  <c r="U942" i="5"/>
  <c r="S54" i="5"/>
  <c r="S808" i="5"/>
  <c r="U180" i="5"/>
  <c r="S932" i="5"/>
  <c r="S134" i="5"/>
  <c r="U785" i="5"/>
  <c r="U873" i="5"/>
  <c r="U76" i="5"/>
  <c r="S396" i="5"/>
  <c r="S556" i="5"/>
  <c r="S812" i="5"/>
  <c r="S130" i="5"/>
  <c r="U52" i="5"/>
  <c r="U15" i="5"/>
  <c r="S79" i="5"/>
  <c r="S115" i="5"/>
  <c r="U159" i="5"/>
  <c r="S207" i="5"/>
  <c r="S219" i="5"/>
  <c r="S239" i="5"/>
  <c r="S251" i="5"/>
  <c r="S267" i="5"/>
  <c r="S283" i="5"/>
  <c r="S299" i="5"/>
  <c r="U327" i="5"/>
  <c r="S343" i="5"/>
  <c r="S407" i="5"/>
  <c r="S439" i="5"/>
  <c r="S471" i="5"/>
  <c r="S503" i="5"/>
  <c r="S535" i="5"/>
  <c r="S567" i="5"/>
  <c r="S599" i="5"/>
  <c r="S631" i="5"/>
  <c r="S663" i="5"/>
  <c r="S695" i="5"/>
  <c r="S727" i="5"/>
  <c r="S759" i="5"/>
  <c r="S791" i="5"/>
  <c r="S823" i="5"/>
  <c r="S855" i="5"/>
  <c r="S887" i="5"/>
  <c r="S919" i="5"/>
  <c r="S951" i="5"/>
  <c r="S3" i="5"/>
  <c r="S758" i="5"/>
  <c r="U790" i="5"/>
  <c r="S92" i="5"/>
  <c r="S380" i="5"/>
  <c r="U476" i="5"/>
  <c r="S824" i="5"/>
  <c r="U860" i="5"/>
  <c r="U30" i="5"/>
  <c r="S158" i="5"/>
  <c r="S214" i="5"/>
  <c r="U238" i="5"/>
  <c r="S278" i="5"/>
  <c r="U306" i="5"/>
  <c r="U350" i="5"/>
  <c r="S426" i="5"/>
  <c r="U486" i="5"/>
  <c r="S514" i="5"/>
  <c r="U554" i="5"/>
  <c r="S586" i="5"/>
  <c r="S614" i="5"/>
  <c r="U626" i="5"/>
  <c r="S654" i="5"/>
  <c r="S706" i="5"/>
  <c r="U762" i="5"/>
  <c r="S794" i="5"/>
  <c r="U946" i="5"/>
  <c r="U340" i="5"/>
  <c r="S12" i="5"/>
  <c r="S492" i="5"/>
  <c r="U175" i="5"/>
  <c r="U223" i="5"/>
  <c r="S255" i="5"/>
  <c r="U271" i="5"/>
  <c r="S303" i="5"/>
  <c r="U359" i="5"/>
  <c r="S718" i="5"/>
  <c r="S348" i="5"/>
  <c r="U668" i="5"/>
  <c r="U764" i="5"/>
  <c r="S892" i="5"/>
  <c r="S170" i="5"/>
  <c r="U254" i="5"/>
  <c r="S338" i="5"/>
  <c r="U430" i="5"/>
  <c r="U466" i="5"/>
  <c r="S490" i="5"/>
  <c r="U558" i="5"/>
  <c r="S814" i="5"/>
  <c r="S51" i="5"/>
  <c r="U51" i="5"/>
  <c r="U211" i="5"/>
  <c r="S211" i="5"/>
  <c r="U235" i="5"/>
  <c r="S235" i="5"/>
  <c r="U315" i="5"/>
  <c r="S315" i="5"/>
  <c r="S347" i="5"/>
  <c r="S379" i="5"/>
  <c r="U924" i="5"/>
  <c r="U42" i="5"/>
  <c r="AD43" i="5" s="1"/>
  <c r="AE43" i="5" s="1"/>
  <c r="S294" i="5"/>
  <c r="S226" i="5"/>
  <c r="U226" i="5"/>
  <c r="U270" i="5"/>
  <c r="S270" i="5"/>
  <c r="U502" i="5"/>
  <c r="S502" i="5"/>
  <c r="U618" i="5"/>
  <c r="S618" i="5"/>
  <c r="U898" i="5"/>
  <c r="S131" i="5"/>
  <c r="S83" i="5"/>
  <c r="S227" i="5"/>
  <c r="S259" i="5"/>
  <c r="S291" i="5"/>
  <c r="U138" i="5"/>
  <c r="S410" i="5"/>
  <c r="S454" i="5"/>
  <c r="S594" i="5"/>
  <c r="S638" i="5"/>
  <c r="U90" i="5"/>
  <c r="U362" i="5"/>
  <c r="S546" i="5"/>
  <c r="U666" i="5"/>
  <c r="U938" i="5"/>
  <c r="S480" i="5"/>
  <c r="U802" i="5"/>
  <c r="S896" i="5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B18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B9" i="4"/>
  <c r="AF43" i="5" l="1"/>
  <c r="AG43" i="5"/>
  <c r="AF743" i="5"/>
  <c r="AG743" i="5"/>
  <c r="AF848" i="5"/>
  <c r="AG848" i="5"/>
  <c r="AF288" i="5"/>
  <c r="AG288" i="5"/>
  <c r="AF8" i="5"/>
  <c r="AG8" i="5"/>
  <c r="AF953" i="5"/>
  <c r="AG953" i="5"/>
  <c r="AF673" i="5"/>
  <c r="AG673" i="5"/>
  <c r="AF218" i="5"/>
  <c r="AG218" i="5"/>
  <c r="AF463" i="5"/>
  <c r="AG463" i="5"/>
  <c r="AF183" i="5"/>
  <c r="AG183" i="5"/>
  <c r="AF708" i="5"/>
  <c r="AG708" i="5"/>
  <c r="AF148" i="5"/>
  <c r="AG148" i="5"/>
  <c r="AF603" i="5"/>
  <c r="AG603" i="5"/>
  <c r="AF883" i="5"/>
  <c r="AG883" i="5"/>
  <c r="AF498" i="5"/>
  <c r="AG498" i="5"/>
  <c r="AF918" i="5"/>
  <c r="AG918" i="5"/>
  <c r="AF253" i="5"/>
  <c r="AG253" i="5"/>
  <c r="AF778" i="5"/>
  <c r="AG778" i="5"/>
  <c r="AF813" i="5"/>
  <c r="AG813" i="5"/>
  <c r="AF78" i="5"/>
  <c r="AG78" i="5"/>
  <c r="AF428" i="5"/>
  <c r="AG428" i="5"/>
  <c r="AF568" i="5"/>
  <c r="AG568" i="5"/>
  <c r="V322" i="5"/>
  <c r="AD323" i="5"/>
  <c r="AE323" i="5" s="1"/>
  <c r="AF358" i="5"/>
  <c r="AG358" i="5"/>
  <c r="AF533" i="5"/>
  <c r="AG533" i="5"/>
  <c r="AF393" i="5"/>
  <c r="AG393" i="5"/>
  <c r="AF113" i="5"/>
  <c r="AG113" i="5"/>
  <c r="AF638" i="5"/>
  <c r="AG638" i="5"/>
  <c r="Z280" i="5"/>
  <c r="Z322" i="5"/>
  <c r="V143" i="5"/>
  <c r="Z143" i="5"/>
  <c r="V807" i="5"/>
  <c r="Z807" i="5"/>
  <c r="V463" i="5"/>
  <c r="Z463" i="5"/>
  <c r="V247" i="5"/>
  <c r="Z247" i="5"/>
  <c r="V534" i="5"/>
  <c r="Z534" i="5"/>
  <c r="V775" i="5"/>
  <c r="Z775" i="5"/>
  <c r="V431" i="5"/>
  <c r="Z431" i="5"/>
  <c r="V35" i="5"/>
  <c r="Z35" i="5"/>
  <c r="V521" i="5"/>
  <c r="Z521" i="5"/>
  <c r="V250" i="5"/>
  <c r="Z250" i="5"/>
  <c r="V658" i="5"/>
  <c r="Z658" i="5"/>
  <c r="V62" i="5"/>
  <c r="Z62" i="5"/>
  <c r="V704" i="5"/>
  <c r="Z704" i="5"/>
  <c r="V699" i="5"/>
  <c r="Z699" i="5"/>
  <c r="V555" i="5"/>
  <c r="Z555" i="5"/>
  <c r="V395" i="5"/>
  <c r="Z395" i="5"/>
  <c r="V217" i="5"/>
  <c r="Z217" i="5"/>
  <c r="V215" i="5"/>
  <c r="Z215" i="5"/>
  <c r="V473" i="5"/>
  <c r="Z473" i="5"/>
  <c r="V183" i="5"/>
  <c r="Z183" i="5"/>
  <c r="V9" i="5"/>
  <c r="Z9" i="5"/>
  <c r="V954" i="5"/>
  <c r="Z954" i="5"/>
  <c r="V375" i="5"/>
  <c r="Z375" i="5"/>
  <c r="V236" i="5"/>
  <c r="Z236" i="5"/>
  <c r="V167" i="5"/>
  <c r="Z167" i="5"/>
  <c r="V610" i="5"/>
  <c r="Z610" i="5"/>
  <c r="V282" i="5"/>
  <c r="Z282" i="5"/>
  <c r="V98" i="5"/>
  <c r="Z98" i="5"/>
  <c r="V332" i="5"/>
  <c r="Z332" i="5"/>
  <c r="V263" i="5"/>
  <c r="Z263" i="5"/>
  <c r="V181" i="5"/>
  <c r="Z181" i="5"/>
  <c r="V149" i="5"/>
  <c r="Z149" i="5"/>
  <c r="V117" i="5"/>
  <c r="Z117" i="5"/>
  <c r="V85" i="5"/>
  <c r="Z85" i="5"/>
  <c r="V53" i="5"/>
  <c r="Z53" i="5"/>
  <c r="V21" i="5"/>
  <c r="Z21" i="5"/>
  <c r="V86" i="5"/>
  <c r="Z86" i="5"/>
  <c r="V864" i="5"/>
  <c r="Z864" i="5"/>
  <c r="V800" i="5"/>
  <c r="Z800" i="5"/>
  <c r="V744" i="5"/>
  <c r="Z744" i="5"/>
  <c r="V680" i="5"/>
  <c r="Z680" i="5"/>
  <c r="V616" i="5"/>
  <c r="Z616" i="5"/>
  <c r="V552" i="5"/>
  <c r="Z552" i="5"/>
  <c r="V918" i="5"/>
  <c r="Z918" i="5"/>
  <c r="V686" i="5"/>
  <c r="Z686" i="5"/>
  <c r="V594" i="5"/>
  <c r="Z594" i="5"/>
  <c r="V454" i="5"/>
  <c r="Z454" i="5"/>
  <c r="V182" i="5"/>
  <c r="Z182" i="5"/>
  <c r="V896" i="5"/>
  <c r="Z896" i="5"/>
  <c r="V963" i="5"/>
  <c r="Z963" i="5"/>
  <c r="V931" i="5"/>
  <c r="Z931" i="5"/>
  <c r="V899" i="5"/>
  <c r="Z899" i="5"/>
  <c r="V867" i="5"/>
  <c r="Z867" i="5"/>
  <c r="V835" i="5"/>
  <c r="Z835" i="5"/>
  <c r="V803" i="5"/>
  <c r="Z803" i="5"/>
  <c r="V771" i="5"/>
  <c r="Z771" i="5"/>
  <c r="V739" i="5"/>
  <c r="Z739" i="5"/>
  <c r="V707" i="5"/>
  <c r="Z707" i="5"/>
  <c r="V675" i="5"/>
  <c r="Z675" i="5"/>
  <c r="V643" i="5"/>
  <c r="Z643" i="5"/>
  <c r="V611" i="5"/>
  <c r="Z611" i="5"/>
  <c r="V579" i="5"/>
  <c r="Z579" i="5"/>
  <c r="V547" i="5"/>
  <c r="Z547" i="5"/>
  <c r="V515" i="5"/>
  <c r="Z515" i="5"/>
  <c r="V483" i="5"/>
  <c r="Z483" i="5"/>
  <c r="V451" i="5"/>
  <c r="Z451" i="5"/>
  <c r="V419" i="5"/>
  <c r="Z419" i="5"/>
  <c r="V387" i="5"/>
  <c r="Z387" i="5"/>
  <c r="V355" i="5"/>
  <c r="Z355" i="5"/>
  <c r="V323" i="5"/>
  <c r="Z323" i="5"/>
  <c r="V291" i="5"/>
  <c r="Z291" i="5"/>
  <c r="V259" i="5"/>
  <c r="Z259" i="5"/>
  <c r="V227" i="5"/>
  <c r="Z227" i="5"/>
  <c r="V147" i="5"/>
  <c r="Z147" i="5"/>
  <c r="V115" i="5"/>
  <c r="Z115" i="5"/>
  <c r="V83" i="5"/>
  <c r="Z83" i="5"/>
  <c r="V977" i="5"/>
  <c r="Z977" i="5"/>
  <c r="V169" i="5"/>
  <c r="Z169" i="5"/>
  <c r="V295" i="5"/>
  <c r="Z295" i="5"/>
  <c r="V654" i="5"/>
  <c r="Z654" i="5"/>
  <c r="V957" i="5"/>
  <c r="Z957" i="5"/>
  <c r="V809" i="5"/>
  <c r="Z809" i="5"/>
  <c r="V713" i="5"/>
  <c r="Z713" i="5"/>
  <c r="V649" i="5"/>
  <c r="Z649" i="5"/>
  <c r="V585" i="5"/>
  <c r="Z585" i="5"/>
  <c r="V457" i="5"/>
  <c r="Z457" i="5"/>
  <c r="V185" i="5"/>
  <c r="Z185" i="5"/>
  <c r="V73" i="5"/>
  <c r="Z73" i="5"/>
  <c r="V522" i="5"/>
  <c r="Z522" i="5"/>
  <c r="V808" i="5"/>
  <c r="Z808" i="5"/>
  <c r="V716" i="5"/>
  <c r="Z716" i="5"/>
  <c r="V380" i="5"/>
  <c r="Z380" i="5"/>
  <c r="V156" i="5"/>
  <c r="Z156" i="5"/>
  <c r="V92" i="5"/>
  <c r="Z92" i="5"/>
  <c r="V374" i="5"/>
  <c r="Z374" i="5"/>
  <c r="V102" i="5"/>
  <c r="Z102" i="5"/>
  <c r="V932" i="5"/>
  <c r="Z932" i="5"/>
  <c r="V727" i="5"/>
  <c r="Z727" i="5"/>
  <c r="V663" i="5"/>
  <c r="Z663" i="5"/>
  <c r="V914" i="5"/>
  <c r="Z914" i="5"/>
  <c r="V622" i="5"/>
  <c r="Z622" i="5"/>
  <c r="V893" i="5"/>
  <c r="Z893" i="5"/>
  <c r="V621" i="5"/>
  <c r="Z621" i="5"/>
  <c r="V589" i="5"/>
  <c r="Z589" i="5"/>
  <c r="V557" i="5"/>
  <c r="Z557" i="5"/>
  <c r="V493" i="5"/>
  <c r="Z493" i="5"/>
  <c r="V429" i="5"/>
  <c r="Z429" i="5"/>
  <c r="V365" i="5"/>
  <c r="Z365" i="5"/>
  <c r="V317" i="5"/>
  <c r="Z317" i="5"/>
  <c r="V253" i="5"/>
  <c r="Z253" i="5"/>
  <c r="V221" i="5"/>
  <c r="Z221" i="5"/>
  <c r="V189" i="5"/>
  <c r="Z189" i="5"/>
  <c r="V157" i="5"/>
  <c r="Z157" i="5"/>
  <c r="V125" i="5"/>
  <c r="Z125" i="5"/>
  <c r="V93" i="5"/>
  <c r="Z93" i="5"/>
  <c r="V61" i="5"/>
  <c r="Z61" i="5"/>
  <c r="V29" i="5"/>
  <c r="Z29" i="5"/>
  <c r="V958" i="5"/>
  <c r="Z958" i="5"/>
  <c r="V538" i="5"/>
  <c r="Z538" i="5"/>
  <c r="V110" i="5"/>
  <c r="Z110" i="5"/>
  <c r="V920" i="5"/>
  <c r="Z920" i="5"/>
  <c r="V848" i="5"/>
  <c r="Z848" i="5"/>
  <c r="V768" i="5"/>
  <c r="Z768" i="5"/>
  <c r="V720" i="5"/>
  <c r="Z720" i="5"/>
  <c r="V624" i="5"/>
  <c r="Z624" i="5"/>
  <c r="V560" i="5"/>
  <c r="Z560" i="5"/>
  <c r="V496" i="5"/>
  <c r="Z496" i="5"/>
  <c r="V464" i="5"/>
  <c r="Z464" i="5"/>
  <c r="V432" i="5"/>
  <c r="Z432" i="5"/>
  <c r="V352" i="5"/>
  <c r="Z352" i="5"/>
  <c r="V240" i="5"/>
  <c r="Z240" i="5"/>
  <c r="V208" i="5"/>
  <c r="Z208" i="5"/>
  <c r="V144" i="5"/>
  <c r="Z144" i="5"/>
  <c r="V32" i="5"/>
  <c r="Z32" i="5"/>
  <c r="V710" i="5"/>
  <c r="Z710" i="5"/>
  <c r="V482" i="5"/>
  <c r="Z482" i="5"/>
  <c r="V342" i="5"/>
  <c r="Z342" i="5"/>
  <c r="V246" i="5"/>
  <c r="Z246" i="5"/>
  <c r="V114" i="5"/>
  <c r="Z114" i="5"/>
  <c r="V22" i="5"/>
  <c r="Z22" i="5"/>
  <c r="V905" i="5"/>
  <c r="Z905" i="5"/>
  <c r="V912" i="5"/>
  <c r="Z912" i="5"/>
  <c r="V852" i="5"/>
  <c r="Z852" i="5"/>
  <c r="V955" i="5"/>
  <c r="Z955" i="5"/>
  <c r="V891" i="5"/>
  <c r="Z891" i="5"/>
  <c r="V859" i="5"/>
  <c r="Z859" i="5"/>
  <c r="V795" i="5"/>
  <c r="Z795" i="5"/>
  <c r="V731" i="5"/>
  <c r="Z731" i="5"/>
  <c r="V635" i="5"/>
  <c r="Z635" i="5"/>
  <c r="V603" i="5"/>
  <c r="Z603" i="5"/>
  <c r="V539" i="5"/>
  <c r="Z539" i="5"/>
  <c r="V475" i="5"/>
  <c r="Z475" i="5"/>
  <c r="V379" i="5"/>
  <c r="Z379" i="5"/>
  <c r="V347" i="5"/>
  <c r="Z347" i="5"/>
  <c r="V299" i="5"/>
  <c r="Z299" i="5"/>
  <c r="V267" i="5"/>
  <c r="Z267" i="5"/>
  <c r="V219" i="5"/>
  <c r="Z219" i="5"/>
  <c r="V91" i="5"/>
  <c r="Z91" i="5"/>
  <c r="V27" i="5"/>
  <c r="Z27" i="5"/>
  <c r="V898" i="5"/>
  <c r="Z898" i="5"/>
  <c r="V175" i="5"/>
  <c r="Z175" i="5"/>
  <c r="V790" i="5"/>
  <c r="Z790" i="5"/>
  <c r="V873" i="5"/>
  <c r="Z873" i="5"/>
  <c r="V402" i="5"/>
  <c r="Z402" i="5"/>
  <c r="V78" i="5"/>
  <c r="Z78" i="5"/>
  <c r="V87" i="5"/>
  <c r="Z87" i="5"/>
  <c r="V719" i="5"/>
  <c r="Z719" i="5"/>
  <c r="V551" i="5"/>
  <c r="Z551" i="5"/>
  <c r="V383" i="5"/>
  <c r="Z383" i="5"/>
  <c r="V135" i="5"/>
  <c r="Z135" i="5"/>
  <c r="V687" i="5"/>
  <c r="Z687" i="5"/>
  <c r="V519" i="5"/>
  <c r="Z519" i="5"/>
  <c r="V59" i="5"/>
  <c r="Z59" i="5"/>
  <c r="V967" i="5"/>
  <c r="Z967" i="5"/>
  <c r="V797" i="5"/>
  <c r="Z797" i="5"/>
  <c r="V313" i="5"/>
  <c r="Z313" i="5"/>
  <c r="V378" i="5"/>
  <c r="Z378" i="5"/>
  <c r="V816" i="5"/>
  <c r="Z816" i="5"/>
  <c r="V672" i="5"/>
  <c r="Z672" i="5"/>
  <c r="V608" i="5"/>
  <c r="Z608" i="5"/>
  <c r="V763" i="5"/>
  <c r="Z763" i="5"/>
  <c r="V651" i="5"/>
  <c r="Z651" i="5"/>
  <c r="V507" i="5"/>
  <c r="Z507" i="5"/>
  <c r="V443" i="5"/>
  <c r="Z443" i="5"/>
  <c r="V44" i="5"/>
  <c r="Z44" i="5"/>
  <c r="V154" i="5"/>
  <c r="Z154" i="5"/>
  <c r="V770" i="5"/>
  <c r="Z770" i="5"/>
  <c r="V908" i="5"/>
  <c r="Z908" i="5"/>
  <c r="V732" i="5"/>
  <c r="Z732" i="5"/>
  <c r="V698" i="5"/>
  <c r="Z698" i="5"/>
  <c r="V384" i="5"/>
  <c r="Z384" i="5"/>
  <c r="V96" i="5"/>
  <c r="Z96" i="5"/>
  <c r="V153" i="5"/>
  <c r="Z153" i="5"/>
  <c r="V400" i="5"/>
  <c r="Z400" i="5"/>
  <c r="V488" i="5"/>
  <c r="Z488" i="5"/>
  <c r="V938" i="5"/>
  <c r="Z938" i="5"/>
  <c r="V90" i="5"/>
  <c r="Z90" i="5"/>
  <c r="V235" i="5"/>
  <c r="Z235" i="5"/>
  <c r="V466" i="5"/>
  <c r="Z466" i="5"/>
  <c r="V271" i="5"/>
  <c r="Z271" i="5"/>
  <c r="V626" i="5"/>
  <c r="Z626" i="5"/>
  <c r="V306" i="5"/>
  <c r="Z306" i="5"/>
  <c r="V476" i="5"/>
  <c r="Z476" i="5"/>
  <c r="V15" i="5"/>
  <c r="Z15" i="5"/>
  <c r="V785" i="5"/>
  <c r="Z785" i="5"/>
  <c r="V700" i="5"/>
  <c r="Z700" i="5"/>
  <c r="V444" i="5"/>
  <c r="Z444" i="5"/>
  <c r="V212" i="5"/>
  <c r="Z212" i="5"/>
  <c r="V14" i="5"/>
  <c r="Z14" i="5"/>
  <c r="V828" i="5"/>
  <c r="Z828" i="5"/>
  <c r="V116" i="5"/>
  <c r="Z116" i="5"/>
  <c r="V886" i="5"/>
  <c r="Z886" i="5"/>
  <c r="V47" i="5"/>
  <c r="Z47" i="5"/>
  <c r="V23" i="5"/>
  <c r="Z23" i="5"/>
  <c r="V871" i="5"/>
  <c r="Z871" i="5"/>
  <c r="V783" i="5"/>
  <c r="Z783" i="5"/>
  <c r="V615" i="5"/>
  <c r="Z615" i="5"/>
  <c r="V527" i="5"/>
  <c r="Z527" i="5"/>
  <c r="V191" i="5"/>
  <c r="Z191" i="5"/>
  <c r="V103" i="5"/>
  <c r="Z103" i="5"/>
  <c r="V839" i="5"/>
  <c r="Z839" i="5"/>
  <c r="V751" i="5"/>
  <c r="Z751" i="5"/>
  <c r="V583" i="5"/>
  <c r="Z583" i="5"/>
  <c r="V495" i="5"/>
  <c r="Z495" i="5"/>
  <c r="V7" i="5"/>
  <c r="Z7" i="5"/>
  <c r="V234" i="5"/>
  <c r="Z234" i="5"/>
  <c r="V231" i="5"/>
  <c r="Z231" i="5"/>
  <c r="V717" i="5"/>
  <c r="Z717" i="5"/>
  <c r="V413" i="5"/>
  <c r="Z413" i="5"/>
  <c r="V199" i="5"/>
  <c r="Z199" i="5"/>
  <c r="V870" i="5"/>
  <c r="Z870" i="5"/>
  <c r="V498" i="5"/>
  <c r="Z498" i="5"/>
  <c r="V474" i="5"/>
  <c r="Z474" i="5"/>
  <c r="V754" i="5"/>
  <c r="Z754" i="5"/>
  <c r="V582" i="5"/>
  <c r="Z582" i="5"/>
  <c r="V25" i="5"/>
  <c r="Z25" i="5"/>
  <c r="V778" i="5"/>
  <c r="Z778" i="5"/>
  <c r="V530" i="5"/>
  <c r="Z530" i="5"/>
  <c r="V345" i="5"/>
  <c r="Z345" i="5"/>
  <c r="V286" i="5"/>
  <c r="Z286" i="5"/>
  <c r="V172" i="5"/>
  <c r="Z172" i="5"/>
  <c r="V279" i="5"/>
  <c r="Z279" i="5"/>
  <c r="V326" i="5"/>
  <c r="Z326" i="5"/>
  <c r="V412" i="5"/>
  <c r="Z412" i="5"/>
  <c r="V722" i="5"/>
  <c r="Z722" i="5"/>
  <c r="V813" i="5"/>
  <c r="Z813" i="5"/>
  <c r="V361" i="5"/>
  <c r="Z361" i="5"/>
  <c r="V969" i="5"/>
  <c r="Z969" i="5"/>
  <c r="V123" i="5"/>
  <c r="Z123" i="5"/>
  <c r="V121" i="5"/>
  <c r="Z121" i="5"/>
  <c r="V544" i="5"/>
  <c r="Z544" i="5"/>
  <c r="V820" i="5"/>
  <c r="Z820" i="5"/>
  <c r="V907" i="5"/>
  <c r="Z907" i="5"/>
  <c r="V811" i="5"/>
  <c r="Z811" i="5"/>
  <c r="V633" i="5"/>
  <c r="Z633" i="5"/>
  <c r="V55" i="5"/>
  <c r="Z55" i="5"/>
  <c r="V841" i="5"/>
  <c r="Z841" i="5"/>
  <c r="V761" i="5"/>
  <c r="Z761" i="5"/>
  <c r="V524" i="5"/>
  <c r="Z524" i="5"/>
  <c r="V844" i="5"/>
  <c r="Z844" i="5"/>
  <c r="V50" i="5"/>
  <c r="Z50" i="5"/>
  <c r="V460" i="5"/>
  <c r="Z460" i="5"/>
  <c r="V348" i="5"/>
  <c r="Z348" i="5"/>
  <c r="V108" i="5"/>
  <c r="Z108" i="5"/>
  <c r="V330" i="5"/>
  <c r="Z330" i="5"/>
  <c r="V150" i="5"/>
  <c r="Z150" i="5"/>
  <c r="V951" i="5"/>
  <c r="Z951" i="5"/>
  <c r="V759" i="5"/>
  <c r="Z759" i="5"/>
  <c r="V631" i="5"/>
  <c r="Z631" i="5"/>
  <c r="V503" i="5"/>
  <c r="Z503" i="5"/>
  <c r="V407" i="5"/>
  <c r="Z407" i="5"/>
  <c r="V39" i="5"/>
  <c r="Z39" i="5"/>
  <c r="V758" i="5"/>
  <c r="Z758" i="5"/>
  <c r="V390" i="5"/>
  <c r="Z390" i="5"/>
  <c r="V302" i="5"/>
  <c r="Z302" i="5"/>
  <c r="V134" i="5"/>
  <c r="Z134" i="5"/>
  <c r="V46" i="5"/>
  <c r="Z46" i="5"/>
  <c r="V881" i="5"/>
  <c r="Z881" i="5"/>
  <c r="V833" i="5"/>
  <c r="Z833" i="5"/>
  <c r="V721" i="5"/>
  <c r="Z721" i="5"/>
  <c r="V497" i="5"/>
  <c r="Z497" i="5"/>
  <c r="V337" i="5"/>
  <c r="Z337" i="5"/>
  <c r="V978" i="5"/>
  <c r="Z978" i="5"/>
  <c r="V854" i="5"/>
  <c r="Z854" i="5"/>
  <c r="V190" i="5"/>
  <c r="Z190" i="5"/>
  <c r="V892" i="5"/>
  <c r="Z892" i="5"/>
  <c r="V792" i="5"/>
  <c r="Z792" i="5"/>
  <c r="V324" i="5"/>
  <c r="Z324" i="5"/>
  <c r="V292" i="5"/>
  <c r="Z292" i="5"/>
  <c r="V228" i="5"/>
  <c r="Z228" i="5"/>
  <c r="V164" i="5"/>
  <c r="Z164" i="5"/>
  <c r="V814" i="5"/>
  <c r="Z814" i="5"/>
  <c r="V718" i="5"/>
  <c r="Z718" i="5"/>
  <c r="V398" i="5"/>
  <c r="Z398" i="5"/>
  <c r="V214" i="5"/>
  <c r="Z214" i="5"/>
  <c r="V122" i="5"/>
  <c r="Z122" i="5"/>
  <c r="V917" i="5"/>
  <c r="Z917" i="5"/>
  <c r="V959" i="5"/>
  <c r="Z959" i="5"/>
  <c r="V927" i="5"/>
  <c r="Z927" i="5"/>
  <c r="V895" i="5"/>
  <c r="Z895" i="5"/>
  <c r="V863" i="5"/>
  <c r="Z863" i="5"/>
  <c r="V831" i="5"/>
  <c r="Z831" i="5"/>
  <c r="V799" i="5"/>
  <c r="Z799" i="5"/>
  <c r="V767" i="5"/>
  <c r="Z767" i="5"/>
  <c r="V735" i="5"/>
  <c r="Z735" i="5"/>
  <c r="V703" i="5"/>
  <c r="Z703" i="5"/>
  <c r="V671" i="5"/>
  <c r="Z671" i="5"/>
  <c r="V639" i="5"/>
  <c r="Z639" i="5"/>
  <c r="V607" i="5"/>
  <c r="Z607" i="5"/>
  <c r="V575" i="5"/>
  <c r="Z575" i="5"/>
  <c r="V543" i="5"/>
  <c r="Z543" i="5"/>
  <c r="V511" i="5"/>
  <c r="Z511" i="5"/>
  <c r="V479" i="5"/>
  <c r="Z479" i="5"/>
  <c r="V447" i="5"/>
  <c r="Z447" i="5"/>
  <c r="V415" i="5"/>
  <c r="Z415" i="5"/>
  <c r="V351" i="5"/>
  <c r="Z351" i="5"/>
  <c r="V255" i="5"/>
  <c r="Z255" i="5"/>
  <c r="V79" i="5"/>
  <c r="Z79" i="5"/>
  <c r="V377" i="5"/>
  <c r="Z377" i="5"/>
  <c r="V252" i="5"/>
  <c r="Z252" i="5"/>
  <c r="V118" i="5"/>
  <c r="Z118" i="5"/>
  <c r="V913" i="5"/>
  <c r="Z913" i="5"/>
  <c r="V745" i="5"/>
  <c r="Z745" i="5"/>
  <c r="V617" i="5"/>
  <c r="Z617" i="5"/>
  <c r="V569" i="5"/>
  <c r="Z569" i="5"/>
  <c r="V505" i="5"/>
  <c r="Z505" i="5"/>
  <c r="V329" i="5"/>
  <c r="Z329" i="5"/>
  <c r="V105" i="5"/>
  <c r="Z105" i="5"/>
  <c r="V872" i="5"/>
  <c r="Z872" i="5"/>
  <c r="V492" i="5"/>
  <c r="Z492" i="5"/>
  <c r="V396" i="5"/>
  <c r="Z396" i="5"/>
  <c r="V268" i="5"/>
  <c r="Z268" i="5"/>
  <c r="V12" i="5"/>
  <c r="Z12" i="5"/>
  <c r="V976" i="5"/>
  <c r="Z976" i="5"/>
  <c r="V887" i="5"/>
  <c r="Z887" i="5"/>
  <c r="V823" i="5"/>
  <c r="Z823" i="5"/>
  <c r="V567" i="5"/>
  <c r="Z567" i="5"/>
  <c r="V471" i="5"/>
  <c r="Z471" i="5"/>
  <c r="V311" i="5"/>
  <c r="Z311" i="5"/>
  <c r="V668" i="5"/>
  <c r="Z668" i="5"/>
  <c r="V946" i="5"/>
  <c r="Z946" i="5"/>
  <c r="V554" i="5"/>
  <c r="Z554" i="5"/>
  <c r="V180" i="5"/>
  <c r="Z180" i="5"/>
  <c r="V818" i="5"/>
  <c r="Z818" i="5"/>
  <c r="V906" i="5"/>
  <c r="Z906" i="5"/>
  <c r="V943" i="5"/>
  <c r="Z943" i="5"/>
  <c r="V666" i="5"/>
  <c r="Z666" i="5"/>
  <c r="V138" i="5"/>
  <c r="Z138" i="5"/>
  <c r="V618" i="5"/>
  <c r="Z618" i="5"/>
  <c r="V270" i="5"/>
  <c r="Z270" i="5"/>
  <c r="V42" i="5"/>
  <c r="Z42" i="5"/>
  <c r="V430" i="5"/>
  <c r="Z430" i="5"/>
  <c r="V762" i="5"/>
  <c r="Z762" i="5"/>
  <c r="V486" i="5"/>
  <c r="Z486" i="5"/>
  <c r="V30" i="5"/>
  <c r="Z30" i="5"/>
  <c r="V327" i="5"/>
  <c r="Z327" i="5"/>
  <c r="V159" i="5"/>
  <c r="Z159" i="5"/>
  <c r="V52" i="5"/>
  <c r="Z52" i="5"/>
  <c r="V842" i="5"/>
  <c r="Z842" i="5"/>
  <c r="V646" i="5"/>
  <c r="Z646" i="5"/>
  <c r="V960" i="5"/>
  <c r="Z960" i="5"/>
  <c r="V316" i="5"/>
  <c r="Z316" i="5"/>
  <c r="V930" i="5"/>
  <c r="Z930" i="5"/>
  <c r="V446" i="5"/>
  <c r="Z446" i="5"/>
  <c r="V796" i="5"/>
  <c r="Z796" i="5"/>
  <c r="V935" i="5"/>
  <c r="Z935" i="5"/>
  <c r="V847" i="5"/>
  <c r="Z847" i="5"/>
  <c r="V679" i="5"/>
  <c r="Z679" i="5"/>
  <c r="V591" i="5"/>
  <c r="Z591" i="5"/>
  <c r="V423" i="5"/>
  <c r="Z423" i="5"/>
  <c r="V95" i="5"/>
  <c r="Z95" i="5"/>
  <c r="V903" i="5"/>
  <c r="Z903" i="5"/>
  <c r="V815" i="5"/>
  <c r="Z815" i="5"/>
  <c r="V647" i="5"/>
  <c r="Z647" i="5"/>
  <c r="V559" i="5"/>
  <c r="Z559" i="5"/>
  <c r="V391" i="5"/>
  <c r="Z391" i="5"/>
  <c r="V414" i="5"/>
  <c r="Z414" i="5"/>
  <c r="V60" i="5"/>
  <c r="Z60" i="5"/>
  <c r="V937" i="5"/>
  <c r="Z937" i="5"/>
  <c r="V349" i="5"/>
  <c r="Z349" i="5"/>
  <c r="V64" i="5"/>
  <c r="Z64" i="5"/>
  <c r="V139" i="5"/>
  <c r="Z139" i="5"/>
  <c r="V334" i="5"/>
  <c r="Z334" i="5"/>
  <c r="V166" i="5"/>
  <c r="Z166" i="5"/>
  <c r="V38" i="5"/>
  <c r="Z38" i="5"/>
  <c r="V333" i="5"/>
  <c r="Z333" i="5"/>
  <c r="V354" i="5"/>
  <c r="Z354" i="5"/>
  <c r="V952" i="5"/>
  <c r="Z952" i="5"/>
  <c r="V736" i="5"/>
  <c r="Z736" i="5"/>
  <c r="V688" i="5"/>
  <c r="Z688" i="5"/>
  <c r="V640" i="5"/>
  <c r="Z640" i="5"/>
  <c r="V779" i="5"/>
  <c r="Z779" i="5"/>
  <c r="V715" i="5"/>
  <c r="Z715" i="5"/>
  <c r="V667" i="5"/>
  <c r="Z667" i="5"/>
  <c r="V571" i="5"/>
  <c r="Z571" i="5"/>
  <c r="V523" i="5"/>
  <c r="Z523" i="5"/>
  <c r="V459" i="5"/>
  <c r="Z459" i="5"/>
  <c r="V411" i="5"/>
  <c r="Z411" i="5"/>
  <c r="V508" i="5"/>
  <c r="Z508" i="5"/>
  <c r="V862" i="5"/>
  <c r="Z862" i="5"/>
  <c r="V694" i="5"/>
  <c r="Z694" i="5"/>
  <c r="V425" i="5"/>
  <c r="Z425" i="5"/>
  <c r="V281" i="5"/>
  <c r="Z281" i="5"/>
  <c r="V822" i="5"/>
  <c r="Z822" i="5"/>
  <c r="V290" i="5"/>
  <c r="Z290" i="5"/>
  <c r="V28" i="5"/>
  <c r="Z28" i="5"/>
  <c r="V953" i="5"/>
  <c r="Z953" i="5"/>
  <c r="V733" i="5"/>
  <c r="Z733" i="5"/>
  <c r="V301" i="5"/>
  <c r="Z301" i="5"/>
  <c r="V300" i="5"/>
  <c r="Z300" i="5"/>
  <c r="V192" i="5"/>
  <c r="Z192" i="5"/>
  <c r="V941" i="5"/>
  <c r="Z941" i="5"/>
  <c r="V71" i="5"/>
  <c r="Z71" i="5"/>
  <c r="V202" i="5"/>
  <c r="Z202" i="5"/>
  <c r="V974" i="5"/>
  <c r="Z974" i="5"/>
  <c r="V297" i="5"/>
  <c r="Z297" i="5"/>
  <c r="V366" i="5"/>
  <c r="Z366" i="5"/>
  <c r="V921" i="5"/>
  <c r="Z921" i="5"/>
  <c r="V620" i="5"/>
  <c r="Z620" i="5"/>
  <c r="V838" i="5"/>
  <c r="Z838" i="5"/>
  <c r="V197" i="5"/>
  <c r="Z197" i="5"/>
  <c r="V165" i="5"/>
  <c r="Z165" i="5"/>
  <c r="V133" i="5"/>
  <c r="Z133" i="5"/>
  <c r="V101" i="5"/>
  <c r="Z101" i="5"/>
  <c r="V69" i="5"/>
  <c r="Z69" i="5"/>
  <c r="V37" i="5"/>
  <c r="Z37" i="5"/>
  <c r="V5" i="5"/>
  <c r="Z5" i="5"/>
  <c r="V936" i="5"/>
  <c r="Z936" i="5"/>
  <c r="V832" i="5"/>
  <c r="Z832" i="5"/>
  <c r="V776" i="5"/>
  <c r="Z776" i="5"/>
  <c r="V712" i="5"/>
  <c r="Z712" i="5"/>
  <c r="V648" i="5"/>
  <c r="Z648" i="5"/>
  <c r="V584" i="5"/>
  <c r="Z584" i="5"/>
  <c r="V520" i="5"/>
  <c r="Z520" i="5"/>
  <c r="V456" i="5"/>
  <c r="Z456" i="5"/>
  <c r="V774" i="5"/>
  <c r="Z774" i="5"/>
  <c r="V638" i="5"/>
  <c r="Z638" i="5"/>
  <c r="V546" i="5"/>
  <c r="Z546" i="5"/>
  <c r="V410" i="5"/>
  <c r="Z410" i="5"/>
  <c r="V318" i="5"/>
  <c r="Z318" i="5"/>
  <c r="V979" i="5"/>
  <c r="Z979" i="5"/>
  <c r="V947" i="5"/>
  <c r="Z947" i="5"/>
  <c r="V915" i="5"/>
  <c r="Z915" i="5"/>
  <c r="V883" i="5"/>
  <c r="Z883" i="5"/>
  <c r="V851" i="5"/>
  <c r="Z851" i="5"/>
  <c r="V819" i="5"/>
  <c r="Z819" i="5"/>
  <c r="V787" i="5"/>
  <c r="Z787" i="5"/>
  <c r="V755" i="5"/>
  <c r="Z755" i="5"/>
  <c r="V723" i="5"/>
  <c r="Z723" i="5"/>
  <c r="V691" i="5"/>
  <c r="Z691" i="5"/>
  <c r="V659" i="5"/>
  <c r="Z659" i="5"/>
  <c r="V627" i="5"/>
  <c r="Z627" i="5"/>
  <c r="V595" i="5"/>
  <c r="Z595" i="5"/>
  <c r="V563" i="5"/>
  <c r="Z563" i="5"/>
  <c r="V531" i="5"/>
  <c r="Z531" i="5"/>
  <c r="V499" i="5"/>
  <c r="Z499" i="5"/>
  <c r="V467" i="5"/>
  <c r="Z467" i="5"/>
  <c r="V435" i="5"/>
  <c r="Z435" i="5"/>
  <c r="V403" i="5"/>
  <c r="Z403" i="5"/>
  <c r="V371" i="5"/>
  <c r="Z371" i="5"/>
  <c r="V339" i="5"/>
  <c r="Z339" i="5"/>
  <c r="V307" i="5"/>
  <c r="Z307" i="5"/>
  <c r="V275" i="5"/>
  <c r="Z275" i="5"/>
  <c r="V243" i="5"/>
  <c r="Z243" i="5"/>
  <c r="V195" i="5"/>
  <c r="Z195" i="5"/>
  <c r="V163" i="5"/>
  <c r="Z163" i="5"/>
  <c r="V131" i="5"/>
  <c r="Z131" i="5"/>
  <c r="V99" i="5"/>
  <c r="Z99" i="5"/>
  <c r="V67" i="5"/>
  <c r="Z67" i="5"/>
  <c r="V265" i="5"/>
  <c r="Z265" i="5"/>
  <c r="V734" i="5"/>
  <c r="Z734" i="5"/>
  <c r="V570" i="5"/>
  <c r="Z570" i="5"/>
  <c r="V406" i="5"/>
  <c r="Z406" i="5"/>
  <c r="V70" i="5"/>
  <c r="Z70" i="5"/>
  <c r="V777" i="5"/>
  <c r="Z777" i="5"/>
  <c r="V553" i="5"/>
  <c r="Z553" i="5"/>
  <c r="V489" i="5"/>
  <c r="Z489" i="5"/>
  <c r="V41" i="5"/>
  <c r="Z41" i="5"/>
  <c r="V706" i="5"/>
  <c r="Z706" i="5"/>
  <c r="V338" i="5"/>
  <c r="Z338" i="5"/>
  <c r="V158" i="5"/>
  <c r="Z158" i="5"/>
  <c r="V968" i="5"/>
  <c r="Z968" i="5"/>
  <c r="V428" i="5"/>
  <c r="Z428" i="5"/>
  <c r="V204" i="5"/>
  <c r="Z204" i="5"/>
  <c r="V140" i="5"/>
  <c r="Z140" i="5"/>
  <c r="V514" i="5"/>
  <c r="Z514" i="5"/>
  <c r="V278" i="5"/>
  <c r="Z278" i="5"/>
  <c r="V812" i="5"/>
  <c r="Z812" i="5"/>
  <c r="V919" i="5"/>
  <c r="Z919" i="5"/>
  <c r="V695" i="5"/>
  <c r="Z695" i="5"/>
  <c r="V599" i="5"/>
  <c r="Z599" i="5"/>
  <c r="V439" i="5"/>
  <c r="Z439" i="5"/>
  <c r="V746" i="5"/>
  <c r="Z746" i="5"/>
  <c r="V662" i="5"/>
  <c r="Z662" i="5"/>
  <c r="V542" i="5"/>
  <c r="Z542" i="5"/>
  <c r="V210" i="5"/>
  <c r="Z210" i="5"/>
  <c r="V925" i="5"/>
  <c r="Z925" i="5"/>
  <c r="V877" i="5"/>
  <c r="Z877" i="5"/>
  <c r="V605" i="5"/>
  <c r="Z605" i="5"/>
  <c r="V573" i="5"/>
  <c r="Z573" i="5"/>
  <c r="V541" i="5"/>
  <c r="Z541" i="5"/>
  <c r="V509" i="5"/>
  <c r="Z509" i="5"/>
  <c r="V477" i="5"/>
  <c r="Z477" i="5"/>
  <c r="V269" i="5"/>
  <c r="Z269" i="5"/>
  <c r="V205" i="5"/>
  <c r="Z205" i="5"/>
  <c r="V173" i="5"/>
  <c r="Z173" i="5"/>
  <c r="V141" i="5"/>
  <c r="Z141" i="5"/>
  <c r="V109" i="5"/>
  <c r="Z109" i="5"/>
  <c r="V77" i="5"/>
  <c r="Z77" i="5"/>
  <c r="V45" i="5"/>
  <c r="Z45" i="5"/>
  <c r="V13" i="5"/>
  <c r="Z13" i="5"/>
  <c r="V894" i="5"/>
  <c r="Z894" i="5"/>
  <c r="V782" i="5"/>
  <c r="Z782" i="5"/>
  <c r="V298" i="5"/>
  <c r="Z298" i="5"/>
  <c r="V174" i="5"/>
  <c r="Z174" i="5"/>
  <c r="V6" i="5"/>
  <c r="Z6" i="5"/>
  <c r="V972" i="5"/>
  <c r="Z972" i="5"/>
  <c r="V880" i="5"/>
  <c r="Z880" i="5"/>
  <c r="V788" i="5"/>
  <c r="Z788" i="5"/>
  <c r="V752" i="5"/>
  <c r="Z752" i="5"/>
  <c r="V656" i="5"/>
  <c r="Z656" i="5"/>
  <c r="V592" i="5"/>
  <c r="Z592" i="5"/>
  <c r="V528" i="5"/>
  <c r="Z528" i="5"/>
  <c r="V480" i="5"/>
  <c r="Z480" i="5"/>
  <c r="V448" i="5"/>
  <c r="Z448" i="5"/>
  <c r="V416" i="5"/>
  <c r="Z416" i="5"/>
  <c r="V368" i="5"/>
  <c r="Z368" i="5"/>
  <c r="V320" i="5"/>
  <c r="Z320" i="5"/>
  <c r="V288" i="5"/>
  <c r="Z288" i="5"/>
  <c r="V256" i="5"/>
  <c r="Z256" i="5"/>
  <c r="V224" i="5"/>
  <c r="Z224" i="5"/>
  <c r="V160" i="5"/>
  <c r="Z160" i="5"/>
  <c r="V48" i="5"/>
  <c r="Z48" i="5"/>
  <c r="V16" i="5"/>
  <c r="Z16" i="5"/>
  <c r="V526" i="5"/>
  <c r="Z526" i="5"/>
  <c r="V434" i="5"/>
  <c r="Z434" i="5"/>
  <c r="V294" i="5"/>
  <c r="Z294" i="5"/>
  <c r="V162" i="5"/>
  <c r="Z162" i="5"/>
  <c r="V940" i="5"/>
  <c r="Z940" i="5"/>
  <c r="V884" i="5"/>
  <c r="Z884" i="5"/>
  <c r="V971" i="5"/>
  <c r="Z971" i="5"/>
  <c r="V939" i="5"/>
  <c r="Z939" i="5"/>
  <c r="V875" i="5"/>
  <c r="Z875" i="5"/>
  <c r="V843" i="5"/>
  <c r="Z843" i="5"/>
  <c r="V747" i="5"/>
  <c r="Z747" i="5"/>
  <c r="V683" i="5"/>
  <c r="Z683" i="5"/>
  <c r="V619" i="5"/>
  <c r="Z619" i="5"/>
  <c r="V587" i="5"/>
  <c r="Z587" i="5"/>
  <c r="V491" i="5"/>
  <c r="Z491" i="5"/>
  <c r="V427" i="5"/>
  <c r="Z427" i="5"/>
  <c r="V363" i="5"/>
  <c r="Z363" i="5"/>
  <c r="V331" i="5"/>
  <c r="Z331" i="5"/>
  <c r="V283" i="5"/>
  <c r="Z283" i="5"/>
  <c r="V251" i="5"/>
  <c r="Z251" i="5"/>
  <c r="V203" i="5"/>
  <c r="Z203" i="5"/>
  <c r="V171" i="5"/>
  <c r="Z171" i="5"/>
  <c r="V107" i="5"/>
  <c r="Z107" i="5"/>
  <c r="V75" i="5"/>
  <c r="Z75" i="5"/>
  <c r="V43" i="5"/>
  <c r="Z43" i="5"/>
  <c r="V11" i="5"/>
  <c r="Z11" i="5"/>
  <c r="V874" i="5"/>
  <c r="Z874" i="5"/>
  <c r="V836" i="5"/>
  <c r="Z836" i="5"/>
  <c r="V929" i="5"/>
  <c r="Z929" i="5"/>
  <c r="V362" i="5"/>
  <c r="Z362" i="5"/>
  <c r="V502" i="5"/>
  <c r="Z502" i="5"/>
  <c r="V51" i="5"/>
  <c r="Z51" i="5"/>
  <c r="V254" i="5"/>
  <c r="Z254" i="5"/>
  <c r="V350" i="5"/>
  <c r="Z350" i="5"/>
  <c r="V928" i="5"/>
  <c r="Z928" i="5"/>
  <c r="V802" i="5"/>
  <c r="Z802" i="5"/>
  <c r="V226" i="5"/>
  <c r="Z226" i="5"/>
  <c r="V924" i="5"/>
  <c r="Z924" i="5"/>
  <c r="V315" i="5"/>
  <c r="Z315" i="5"/>
  <c r="V211" i="5"/>
  <c r="Z211" i="5"/>
  <c r="V558" i="5"/>
  <c r="Z558" i="5"/>
  <c r="V764" i="5"/>
  <c r="Z764" i="5"/>
  <c r="V359" i="5"/>
  <c r="Z359" i="5"/>
  <c r="V223" i="5"/>
  <c r="Z223" i="5"/>
  <c r="V340" i="5"/>
  <c r="Z340" i="5"/>
  <c r="V238" i="5"/>
  <c r="Z238" i="5"/>
  <c r="V860" i="5"/>
  <c r="Z860" i="5"/>
  <c r="V76" i="5"/>
  <c r="Z76" i="5"/>
  <c r="V942" i="5"/>
  <c r="Z942" i="5"/>
  <c r="V572" i="5"/>
  <c r="Z572" i="5"/>
  <c r="V372" i="5"/>
  <c r="Z372" i="5"/>
  <c r="V244" i="5"/>
  <c r="Z244" i="5"/>
  <c r="V20" i="5"/>
  <c r="Z20" i="5"/>
  <c r="V742" i="5"/>
  <c r="Z742" i="5"/>
  <c r="V888" i="5"/>
  <c r="Z888" i="5"/>
  <c r="V127" i="5"/>
  <c r="Z127" i="5"/>
  <c r="V950" i="5"/>
  <c r="Z950" i="5"/>
  <c r="V151" i="5"/>
  <c r="Z151" i="5"/>
  <c r="V494" i="5"/>
  <c r="Z494" i="5"/>
  <c r="V911" i="5"/>
  <c r="Z911" i="5"/>
  <c r="V743" i="5"/>
  <c r="Z743" i="5"/>
  <c r="V655" i="5"/>
  <c r="Z655" i="5"/>
  <c r="V487" i="5"/>
  <c r="Z487" i="5"/>
  <c r="V399" i="5"/>
  <c r="Z399" i="5"/>
  <c r="V287" i="5"/>
  <c r="Z287" i="5"/>
  <c r="V187" i="5"/>
  <c r="Z187" i="5"/>
  <c r="V574" i="5"/>
  <c r="Z574" i="5"/>
  <c r="V879" i="5"/>
  <c r="Z879" i="5"/>
  <c r="V711" i="5"/>
  <c r="Z711" i="5"/>
  <c r="V623" i="5"/>
  <c r="Z623" i="5"/>
  <c r="V455" i="5"/>
  <c r="Z455" i="5"/>
  <c r="V19" i="5"/>
  <c r="Z19" i="5"/>
  <c r="V119" i="5"/>
  <c r="Z119" i="5"/>
  <c r="V878" i="5"/>
  <c r="Z878" i="5"/>
  <c r="V834" i="5"/>
  <c r="Z834" i="5"/>
  <c r="V857" i="5"/>
  <c r="Z857" i="5"/>
  <c r="V578" i="5"/>
  <c r="Z578" i="5"/>
  <c r="V126" i="5"/>
  <c r="Z126" i="5"/>
  <c r="V749" i="5"/>
  <c r="Z749" i="5"/>
  <c r="V418" i="5"/>
  <c r="Z418" i="5"/>
  <c r="V382" i="5"/>
  <c r="Z382" i="5"/>
  <c r="V364" i="5"/>
  <c r="Z364" i="5"/>
  <c r="V198" i="5"/>
  <c r="Z198" i="5"/>
  <c r="V462" i="5"/>
  <c r="Z462" i="5"/>
  <c r="V944" i="5"/>
  <c r="Z944" i="5"/>
  <c r="V748" i="5"/>
  <c r="Z748" i="5"/>
  <c r="V684" i="5"/>
  <c r="Z684" i="5"/>
  <c r="V124" i="5"/>
  <c r="Z124" i="5"/>
  <c r="V606" i="5"/>
  <c r="Z606" i="5"/>
  <c r="V982" i="5"/>
  <c r="Z982" i="5"/>
  <c r="V652" i="5"/>
  <c r="Z652" i="5"/>
  <c r="V697" i="5"/>
  <c r="Z697" i="5"/>
  <c r="V537" i="5"/>
  <c r="Z537" i="5"/>
  <c r="V249" i="5"/>
  <c r="Z249" i="5"/>
  <c r="V272" i="5"/>
  <c r="Z272" i="5"/>
  <c r="V393" i="5"/>
  <c r="Z393" i="5"/>
  <c r="V576" i="5"/>
  <c r="Z576" i="5"/>
  <c r="V512" i="5"/>
  <c r="Z512" i="5"/>
  <c r="V923" i="5"/>
  <c r="Z923" i="5"/>
  <c r="V827" i="5"/>
  <c r="Z827" i="5"/>
  <c r="V902" i="5"/>
  <c r="Z902" i="5"/>
  <c r="V409" i="5"/>
  <c r="Z409" i="5"/>
  <c r="V825" i="5"/>
  <c r="Z825" i="5"/>
  <c r="V636" i="5"/>
  <c r="Z636" i="5"/>
  <c r="V540" i="5"/>
  <c r="Z540" i="5"/>
  <c r="V422" i="5"/>
  <c r="Z422" i="5"/>
  <c r="V602" i="5"/>
  <c r="Z602" i="5"/>
  <c r="V681" i="5"/>
  <c r="Z681" i="5"/>
  <c r="V840" i="5"/>
  <c r="Z840" i="5"/>
  <c r="V556" i="5"/>
  <c r="Z556" i="5"/>
  <c r="V284" i="5"/>
  <c r="Z284" i="5"/>
  <c r="V188" i="5"/>
  <c r="Z188" i="5"/>
  <c r="V194" i="5"/>
  <c r="Z194" i="5"/>
  <c r="V876" i="5"/>
  <c r="Z876" i="5"/>
  <c r="V855" i="5"/>
  <c r="Z855" i="5"/>
  <c r="V343" i="5"/>
  <c r="Z343" i="5"/>
  <c r="V882" i="5"/>
  <c r="Z882" i="5"/>
  <c r="V510" i="5"/>
  <c r="Z510" i="5"/>
  <c r="V426" i="5"/>
  <c r="Z426" i="5"/>
  <c r="V178" i="5"/>
  <c r="Z178" i="5"/>
  <c r="V981" i="5"/>
  <c r="Z981" i="5"/>
  <c r="V897" i="5"/>
  <c r="Z897" i="5"/>
  <c r="V737" i="5"/>
  <c r="Z737" i="5"/>
  <c r="V705" i="5"/>
  <c r="Z705" i="5"/>
  <c r="V401" i="5"/>
  <c r="Z401" i="5"/>
  <c r="V369" i="5"/>
  <c r="Z369" i="5"/>
  <c r="V193" i="5"/>
  <c r="Z193" i="5"/>
  <c r="V794" i="5"/>
  <c r="Z794" i="5"/>
  <c r="V614" i="5"/>
  <c r="Z614" i="5"/>
  <c r="V490" i="5"/>
  <c r="Z490" i="5"/>
  <c r="V130" i="5"/>
  <c r="Z130" i="5"/>
  <c r="V824" i="5"/>
  <c r="Z824" i="5"/>
  <c r="V84" i="5"/>
  <c r="Z84" i="5"/>
  <c r="V858" i="5"/>
  <c r="Z858" i="5"/>
  <c r="V678" i="5"/>
  <c r="Z678" i="5"/>
  <c r="V586" i="5"/>
  <c r="Z586" i="5"/>
  <c r="V258" i="5"/>
  <c r="Z258" i="5"/>
  <c r="V170" i="5"/>
  <c r="Z170" i="5"/>
  <c r="V367" i="5"/>
  <c r="Z367" i="5"/>
  <c r="V335" i="5"/>
  <c r="Z335" i="5"/>
  <c r="V303" i="5"/>
  <c r="Z303" i="5"/>
  <c r="V239" i="5"/>
  <c r="Z239" i="5"/>
  <c r="V207" i="5"/>
  <c r="Z207" i="5"/>
  <c r="V31" i="5"/>
  <c r="Z31" i="5"/>
  <c r="V242" i="5"/>
  <c r="Z242" i="5"/>
  <c r="V26" i="5"/>
  <c r="Z26" i="5"/>
  <c r="V793" i="5"/>
  <c r="Z793" i="5"/>
  <c r="V665" i="5"/>
  <c r="Z665" i="5"/>
  <c r="V601" i="5"/>
  <c r="Z601" i="5"/>
  <c r="V137" i="5"/>
  <c r="Z137" i="5"/>
  <c r="V57" i="5"/>
  <c r="Z57" i="5"/>
  <c r="V784" i="5"/>
  <c r="Z784" i="5"/>
  <c r="V588" i="5"/>
  <c r="Z588" i="5"/>
  <c r="V220" i="5"/>
  <c r="Z220" i="5"/>
  <c r="V650" i="5"/>
  <c r="Z650" i="5"/>
  <c r="V54" i="5"/>
  <c r="Z54" i="5"/>
  <c r="V904" i="5"/>
  <c r="Z904" i="5"/>
  <c r="V791" i="5"/>
  <c r="Z791" i="5"/>
  <c r="V535" i="5"/>
  <c r="Z535" i="5"/>
  <c r="V3" i="5"/>
  <c r="Z3" i="5"/>
  <c r="M19" i="4"/>
  <c r="O22" i="4"/>
  <c r="K22" i="4"/>
  <c r="G22" i="4"/>
  <c r="C22" i="4"/>
  <c r="B19" i="4"/>
  <c r="N19" i="4"/>
  <c r="J19" i="4"/>
  <c r="F19" i="4"/>
  <c r="O20" i="4"/>
  <c r="G20" i="4"/>
  <c r="B21" i="4"/>
  <c r="M21" i="4"/>
  <c r="I21" i="4"/>
  <c r="E21" i="4"/>
  <c r="I19" i="4"/>
  <c r="K21" i="4"/>
  <c r="C20" i="4"/>
  <c r="P21" i="4"/>
  <c r="L21" i="4"/>
  <c r="H21" i="4"/>
  <c r="D21" i="4"/>
  <c r="E19" i="4"/>
  <c r="K20" i="4"/>
  <c r="O21" i="4"/>
  <c r="C21" i="4"/>
  <c r="F22" i="4"/>
  <c r="P19" i="4"/>
  <c r="L19" i="4"/>
  <c r="H19" i="4"/>
  <c r="D19" i="4"/>
  <c r="N20" i="4"/>
  <c r="J20" i="4"/>
  <c r="F20" i="4"/>
  <c r="B20" i="4"/>
  <c r="N21" i="4"/>
  <c r="J21" i="4"/>
  <c r="F21" i="4"/>
  <c r="B22" i="4"/>
  <c r="M22" i="4"/>
  <c r="I22" i="4"/>
  <c r="E22" i="4"/>
  <c r="G21" i="4"/>
  <c r="J22" i="4"/>
  <c r="O19" i="4"/>
  <c r="K19" i="4"/>
  <c r="G19" i="4"/>
  <c r="C19" i="4"/>
  <c r="M20" i="4"/>
  <c r="I20" i="4"/>
  <c r="E20" i="4"/>
  <c r="P22" i="4"/>
  <c r="L22" i="4"/>
  <c r="H22" i="4"/>
  <c r="D22" i="4"/>
  <c r="N22" i="4"/>
  <c r="P20" i="4"/>
  <c r="L20" i="4"/>
  <c r="H20" i="4"/>
  <c r="D20" i="4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38" i="3"/>
  <c r="I38" i="3" s="1"/>
  <c r="G39" i="3"/>
  <c r="I39" i="3" s="1"/>
  <c r="G40" i="3"/>
  <c r="I40" i="3" s="1"/>
  <c r="G41" i="3"/>
  <c r="I41" i="3" s="1"/>
  <c r="G42" i="3"/>
  <c r="I42" i="3" s="1"/>
  <c r="G43" i="3"/>
  <c r="I43" i="3" s="1"/>
  <c r="G44" i="3"/>
  <c r="I44" i="3" s="1"/>
  <c r="G45" i="3"/>
  <c r="I45" i="3" s="1"/>
  <c r="G46" i="3"/>
  <c r="I46" i="3" s="1"/>
  <c r="G47" i="3"/>
  <c r="I47" i="3" s="1"/>
  <c r="G48" i="3"/>
  <c r="I48" i="3" s="1"/>
  <c r="G49" i="3"/>
  <c r="I49" i="3" s="1"/>
  <c r="G50" i="3"/>
  <c r="I50" i="3" s="1"/>
  <c r="G51" i="3"/>
  <c r="I51" i="3" s="1"/>
  <c r="G52" i="3"/>
  <c r="I52" i="3" s="1"/>
  <c r="G53" i="3"/>
  <c r="I53" i="3" s="1"/>
  <c r="G54" i="3"/>
  <c r="I54" i="3" s="1"/>
  <c r="G55" i="3"/>
  <c r="I55" i="3" s="1"/>
  <c r="G56" i="3"/>
  <c r="I56" i="3" s="1"/>
  <c r="G57" i="3"/>
  <c r="I57" i="3" s="1"/>
  <c r="G58" i="3"/>
  <c r="I58" i="3" s="1"/>
  <c r="G59" i="3"/>
  <c r="I59" i="3" s="1"/>
  <c r="G60" i="3"/>
  <c r="I60" i="3" s="1"/>
  <c r="G61" i="3"/>
  <c r="I61" i="3" s="1"/>
  <c r="G62" i="3"/>
  <c r="I62" i="3" s="1"/>
  <c r="G63" i="3"/>
  <c r="I63" i="3" s="1"/>
  <c r="G64" i="3"/>
  <c r="I64" i="3" s="1"/>
  <c r="G65" i="3"/>
  <c r="I65" i="3" s="1"/>
  <c r="G66" i="3"/>
  <c r="I66" i="3" s="1"/>
  <c r="G67" i="3"/>
  <c r="I67" i="3" s="1"/>
  <c r="G68" i="3"/>
  <c r="I68" i="3" s="1"/>
  <c r="G69" i="3"/>
  <c r="I69" i="3" s="1"/>
  <c r="G70" i="3"/>
  <c r="I70" i="3" s="1"/>
  <c r="G71" i="3"/>
  <c r="I71" i="3" s="1"/>
  <c r="G72" i="3"/>
  <c r="I72" i="3" s="1"/>
  <c r="G73" i="3"/>
  <c r="I73" i="3" s="1"/>
  <c r="G74" i="3"/>
  <c r="I74" i="3" s="1"/>
  <c r="G75" i="3"/>
  <c r="I75" i="3" s="1"/>
  <c r="G76" i="3"/>
  <c r="I76" i="3" s="1"/>
  <c r="G77" i="3"/>
  <c r="I77" i="3" s="1"/>
  <c r="G78" i="3"/>
  <c r="I78" i="3" s="1"/>
  <c r="G79" i="3"/>
  <c r="I79" i="3" s="1"/>
  <c r="G80" i="3"/>
  <c r="I80" i="3" s="1"/>
  <c r="G81" i="3"/>
  <c r="I81" i="3" s="1"/>
  <c r="G82" i="3"/>
  <c r="I82" i="3" s="1"/>
  <c r="G83" i="3"/>
  <c r="I83" i="3" s="1"/>
  <c r="G84" i="3"/>
  <c r="I84" i="3" s="1"/>
  <c r="G85" i="3"/>
  <c r="I85" i="3" s="1"/>
  <c r="G86" i="3"/>
  <c r="I86" i="3" s="1"/>
  <c r="G87" i="3"/>
  <c r="I87" i="3" s="1"/>
  <c r="G88" i="3"/>
  <c r="I88" i="3" s="1"/>
  <c r="G89" i="3"/>
  <c r="I89" i="3" s="1"/>
  <c r="G90" i="3"/>
  <c r="I90" i="3" s="1"/>
  <c r="G91" i="3"/>
  <c r="I91" i="3" s="1"/>
  <c r="G92" i="3"/>
  <c r="I92" i="3" s="1"/>
  <c r="G93" i="3"/>
  <c r="I93" i="3" s="1"/>
  <c r="G94" i="3"/>
  <c r="I94" i="3" s="1"/>
  <c r="G95" i="3"/>
  <c r="I95" i="3" s="1"/>
  <c r="G96" i="3"/>
  <c r="I96" i="3" s="1"/>
  <c r="G97" i="3"/>
  <c r="I97" i="3" s="1"/>
  <c r="G98" i="3"/>
  <c r="I98" i="3" s="1"/>
  <c r="G99" i="3"/>
  <c r="I99" i="3" s="1"/>
  <c r="G100" i="3"/>
  <c r="I100" i="3" s="1"/>
  <c r="G101" i="3"/>
  <c r="I101" i="3" s="1"/>
  <c r="G102" i="3"/>
  <c r="I102" i="3" s="1"/>
  <c r="G103" i="3"/>
  <c r="I103" i="3" s="1"/>
  <c r="G104" i="3"/>
  <c r="I104" i="3" s="1"/>
  <c r="G105" i="3"/>
  <c r="I105" i="3" s="1"/>
  <c r="G106" i="3"/>
  <c r="I106" i="3" s="1"/>
  <c r="G107" i="3"/>
  <c r="I107" i="3" s="1"/>
  <c r="G108" i="3"/>
  <c r="I108" i="3" s="1"/>
  <c r="G109" i="3"/>
  <c r="I109" i="3" s="1"/>
  <c r="G110" i="3"/>
  <c r="I110" i="3" s="1"/>
  <c r="G111" i="3"/>
  <c r="I111" i="3" s="1"/>
  <c r="G112" i="3"/>
  <c r="I112" i="3" s="1"/>
  <c r="G113" i="3"/>
  <c r="I113" i="3" s="1"/>
  <c r="G114" i="3"/>
  <c r="I114" i="3" s="1"/>
  <c r="G115" i="3"/>
  <c r="I115" i="3" s="1"/>
  <c r="G116" i="3"/>
  <c r="I116" i="3" s="1"/>
  <c r="G117" i="3"/>
  <c r="I117" i="3" s="1"/>
  <c r="G118" i="3"/>
  <c r="I118" i="3" s="1"/>
  <c r="G119" i="3"/>
  <c r="I119" i="3" s="1"/>
  <c r="G120" i="3"/>
  <c r="I120" i="3" s="1"/>
  <c r="G121" i="3"/>
  <c r="I121" i="3" s="1"/>
  <c r="G122" i="3"/>
  <c r="I122" i="3" s="1"/>
  <c r="G123" i="3"/>
  <c r="I123" i="3" s="1"/>
  <c r="G124" i="3"/>
  <c r="I124" i="3" s="1"/>
  <c r="G125" i="3"/>
  <c r="I125" i="3" s="1"/>
  <c r="G126" i="3"/>
  <c r="I126" i="3" s="1"/>
  <c r="G127" i="3"/>
  <c r="I127" i="3" s="1"/>
  <c r="G128" i="3"/>
  <c r="I128" i="3" s="1"/>
  <c r="G129" i="3"/>
  <c r="I129" i="3" s="1"/>
  <c r="G130" i="3"/>
  <c r="I130" i="3" s="1"/>
  <c r="G131" i="3"/>
  <c r="I131" i="3" s="1"/>
  <c r="G132" i="3"/>
  <c r="I132" i="3" s="1"/>
  <c r="G133" i="3"/>
  <c r="I133" i="3" s="1"/>
  <c r="G134" i="3"/>
  <c r="I134" i="3" s="1"/>
  <c r="G135" i="3"/>
  <c r="I135" i="3" s="1"/>
  <c r="G136" i="3"/>
  <c r="I136" i="3" s="1"/>
  <c r="G137" i="3"/>
  <c r="I137" i="3" s="1"/>
  <c r="G138" i="3"/>
  <c r="I138" i="3" s="1"/>
  <c r="G139" i="3"/>
  <c r="I139" i="3" s="1"/>
  <c r="G140" i="3"/>
  <c r="I140" i="3" s="1"/>
  <c r="G141" i="3"/>
  <c r="I141" i="3" s="1"/>
  <c r="G142" i="3"/>
  <c r="I142" i="3" s="1"/>
  <c r="G143" i="3"/>
  <c r="I143" i="3" s="1"/>
  <c r="G144" i="3"/>
  <c r="I144" i="3" s="1"/>
  <c r="G145" i="3"/>
  <c r="I145" i="3" s="1"/>
  <c r="G146" i="3"/>
  <c r="I146" i="3" s="1"/>
  <c r="G147" i="3"/>
  <c r="I147" i="3" s="1"/>
  <c r="G148" i="3"/>
  <c r="I148" i="3" s="1"/>
  <c r="G149" i="3"/>
  <c r="I149" i="3" s="1"/>
  <c r="G150" i="3"/>
  <c r="I150" i="3" s="1"/>
  <c r="G151" i="3"/>
  <c r="I151" i="3" s="1"/>
  <c r="G152" i="3"/>
  <c r="I152" i="3" s="1"/>
  <c r="G153" i="3"/>
  <c r="I153" i="3" s="1"/>
  <c r="G154" i="3"/>
  <c r="I154" i="3" s="1"/>
  <c r="G155" i="3"/>
  <c r="I155" i="3" s="1"/>
  <c r="G156" i="3"/>
  <c r="I156" i="3" s="1"/>
  <c r="G157" i="3"/>
  <c r="I157" i="3" s="1"/>
  <c r="G158" i="3"/>
  <c r="I158" i="3" s="1"/>
  <c r="G159" i="3"/>
  <c r="I159" i="3" s="1"/>
  <c r="G160" i="3"/>
  <c r="I160" i="3" s="1"/>
  <c r="G161" i="3"/>
  <c r="I161" i="3" s="1"/>
  <c r="G162" i="3"/>
  <c r="I162" i="3" s="1"/>
  <c r="G163" i="3"/>
  <c r="I163" i="3" s="1"/>
  <c r="G164" i="3"/>
  <c r="I164" i="3" s="1"/>
  <c r="G165" i="3"/>
  <c r="I165" i="3" s="1"/>
  <c r="G166" i="3"/>
  <c r="I166" i="3" s="1"/>
  <c r="G167" i="3"/>
  <c r="I167" i="3" s="1"/>
  <c r="G168" i="3"/>
  <c r="I168" i="3" s="1"/>
  <c r="G169" i="3"/>
  <c r="I169" i="3" s="1"/>
  <c r="G170" i="3"/>
  <c r="I170" i="3" s="1"/>
  <c r="G171" i="3"/>
  <c r="I171" i="3" s="1"/>
  <c r="G172" i="3"/>
  <c r="I172" i="3" s="1"/>
  <c r="G173" i="3"/>
  <c r="I173" i="3" s="1"/>
  <c r="G174" i="3"/>
  <c r="I174" i="3" s="1"/>
  <c r="G175" i="3"/>
  <c r="I175" i="3" s="1"/>
  <c r="G176" i="3"/>
  <c r="I176" i="3" s="1"/>
  <c r="G177" i="3"/>
  <c r="I177" i="3" s="1"/>
  <c r="G178" i="3"/>
  <c r="I178" i="3" s="1"/>
  <c r="G179" i="3"/>
  <c r="I179" i="3" s="1"/>
  <c r="G180" i="3"/>
  <c r="I180" i="3" s="1"/>
  <c r="G181" i="3"/>
  <c r="I181" i="3" s="1"/>
  <c r="G182" i="3"/>
  <c r="I182" i="3" s="1"/>
  <c r="G183" i="3"/>
  <c r="I183" i="3" s="1"/>
  <c r="G184" i="3"/>
  <c r="I184" i="3" s="1"/>
  <c r="G185" i="3"/>
  <c r="I185" i="3" s="1"/>
  <c r="G186" i="3"/>
  <c r="I186" i="3" s="1"/>
  <c r="G187" i="3"/>
  <c r="I187" i="3" s="1"/>
  <c r="G188" i="3"/>
  <c r="I188" i="3" s="1"/>
  <c r="G189" i="3"/>
  <c r="I189" i="3" s="1"/>
  <c r="G190" i="3"/>
  <c r="I190" i="3" s="1"/>
  <c r="G191" i="3"/>
  <c r="I191" i="3" s="1"/>
  <c r="G192" i="3"/>
  <c r="I192" i="3" s="1"/>
  <c r="G193" i="3"/>
  <c r="I193" i="3" s="1"/>
  <c r="G194" i="3"/>
  <c r="I194" i="3" s="1"/>
  <c r="G195" i="3"/>
  <c r="I195" i="3" s="1"/>
  <c r="G196" i="3"/>
  <c r="I196" i="3" s="1"/>
  <c r="G197" i="3"/>
  <c r="I197" i="3" s="1"/>
  <c r="G198" i="3"/>
  <c r="I198" i="3" s="1"/>
  <c r="G199" i="3"/>
  <c r="I199" i="3" s="1"/>
  <c r="G200" i="3"/>
  <c r="I200" i="3" s="1"/>
  <c r="G201" i="3"/>
  <c r="I201" i="3" s="1"/>
  <c r="G202" i="3"/>
  <c r="I202" i="3" s="1"/>
  <c r="G203" i="3"/>
  <c r="I203" i="3" s="1"/>
  <c r="G204" i="3"/>
  <c r="I204" i="3" s="1"/>
  <c r="G205" i="3"/>
  <c r="I205" i="3" s="1"/>
  <c r="G206" i="3"/>
  <c r="I206" i="3" s="1"/>
  <c r="G207" i="3"/>
  <c r="I207" i="3" s="1"/>
  <c r="G208" i="3"/>
  <c r="I208" i="3" s="1"/>
  <c r="G209" i="3"/>
  <c r="I209" i="3" s="1"/>
  <c r="G210" i="3"/>
  <c r="I210" i="3" s="1"/>
  <c r="G211" i="3"/>
  <c r="I211" i="3" s="1"/>
  <c r="G212" i="3"/>
  <c r="I212" i="3" s="1"/>
  <c r="G213" i="3"/>
  <c r="I213" i="3" s="1"/>
  <c r="G214" i="3"/>
  <c r="I214" i="3" s="1"/>
  <c r="G215" i="3"/>
  <c r="I215" i="3" s="1"/>
  <c r="G216" i="3"/>
  <c r="I216" i="3" s="1"/>
  <c r="G217" i="3"/>
  <c r="I217" i="3" s="1"/>
  <c r="G218" i="3"/>
  <c r="I218" i="3" s="1"/>
  <c r="G219" i="3"/>
  <c r="I219" i="3" s="1"/>
  <c r="G220" i="3"/>
  <c r="I220" i="3" s="1"/>
  <c r="G221" i="3"/>
  <c r="I221" i="3" s="1"/>
  <c r="G222" i="3"/>
  <c r="I222" i="3" s="1"/>
  <c r="G223" i="3"/>
  <c r="I223" i="3" s="1"/>
  <c r="G224" i="3"/>
  <c r="I224" i="3" s="1"/>
  <c r="G225" i="3"/>
  <c r="I225" i="3" s="1"/>
  <c r="G226" i="3"/>
  <c r="I226" i="3" s="1"/>
  <c r="G227" i="3"/>
  <c r="I227" i="3" s="1"/>
  <c r="G228" i="3"/>
  <c r="I228" i="3" s="1"/>
  <c r="G229" i="3"/>
  <c r="I229" i="3" s="1"/>
  <c r="G230" i="3"/>
  <c r="I230" i="3" s="1"/>
  <c r="G231" i="3"/>
  <c r="I231" i="3" s="1"/>
  <c r="G232" i="3"/>
  <c r="I232" i="3" s="1"/>
  <c r="G233" i="3"/>
  <c r="I233" i="3" s="1"/>
  <c r="G234" i="3"/>
  <c r="I234" i="3" s="1"/>
  <c r="G235" i="3"/>
  <c r="I235" i="3" s="1"/>
  <c r="G236" i="3"/>
  <c r="I236" i="3" s="1"/>
  <c r="G237" i="3"/>
  <c r="I237" i="3" s="1"/>
  <c r="G238" i="3"/>
  <c r="I238" i="3" s="1"/>
  <c r="G239" i="3"/>
  <c r="I239" i="3" s="1"/>
  <c r="G240" i="3"/>
  <c r="I240" i="3" s="1"/>
  <c r="G241" i="3"/>
  <c r="I241" i="3" s="1"/>
  <c r="G242" i="3"/>
  <c r="I242" i="3" s="1"/>
  <c r="G243" i="3"/>
  <c r="I243" i="3" s="1"/>
  <c r="G244" i="3"/>
  <c r="I244" i="3" s="1"/>
  <c r="G245" i="3"/>
  <c r="I245" i="3" s="1"/>
  <c r="G246" i="3"/>
  <c r="I246" i="3" s="1"/>
  <c r="G247" i="3"/>
  <c r="I247" i="3" s="1"/>
  <c r="G248" i="3"/>
  <c r="I248" i="3" s="1"/>
  <c r="G249" i="3"/>
  <c r="I249" i="3" s="1"/>
  <c r="G250" i="3"/>
  <c r="I250" i="3" s="1"/>
  <c r="G251" i="3"/>
  <c r="I251" i="3" s="1"/>
  <c r="G252" i="3"/>
  <c r="I252" i="3" s="1"/>
  <c r="G253" i="3"/>
  <c r="I253" i="3" s="1"/>
  <c r="G254" i="3"/>
  <c r="I254" i="3" s="1"/>
  <c r="G255" i="3"/>
  <c r="I255" i="3" s="1"/>
  <c r="G256" i="3"/>
  <c r="I256" i="3" s="1"/>
  <c r="G257" i="3"/>
  <c r="I257" i="3" s="1"/>
  <c r="G258" i="3"/>
  <c r="I258" i="3" s="1"/>
  <c r="G259" i="3"/>
  <c r="I259" i="3" s="1"/>
  <c r="G260" i="3"/>
  <c r="I260" i="3" s="1"/>
  <c r="G261" i="3"/>
  <c r="I261" i="3" s="1"/>
  <c r="G262" i="3"/>
  <c r="I262" i="3" s="1"/>
  <c r="G263" i="3"/>
  <c r="I263" i="3" s="1"/>
  <c r="G264" i="3"/>
  <c r="I264" i="3" s="1"/>
  <c r="G265" i="3"/>
  <c r="I265" i="3" s="1"/>
  <c r="G266" i="3"/>
  <c r="I266" i="3" s="1"/>
  <c r="G267" i="3"/>
  <c r="I267" i="3" s="1"/>
  <c r="G268" i="3"/>
  <c r="I268" i="3" s="1"/>
  <c r="G269" i="3"/>
  <c r="I269" i="3" s="1"/>
  <c r="G270" i="3"/>
  <c r="I270" i="3" s="1"/>
  <c r="G271" i="3"/>
  <c r="I271" i="3" s="1"/>
  <c r="G272" i="3"/>
  <c r="I272" i="3" s="1"/>
  <c r="G273" i="3"/>
  <c r="I273" i="3" s="1"/>
  <c r="G274" i="3"/>
  <c r="I274" i="3" s="1"/>
  <c r="G275" i="3"/>
  <c r="I275" i="3" s="1"/>
  <c r="G276" i="3"/>
  <c r="I276" i="3" s="1"/>
  <c r="G277" i="3"/>
  <c r="I277" i="3" s="1"/>
  <c r="G278" i="3"/>
  <c r="I278" i="3" s="1"/>
  <c r="G279" i="3"/>
  <c r="I279" i="3" s="1"/>
  <c r="G280" i="3"/>
  <c r="I280" i="3" s="1"/>
  <c r="G281" i="3"/>
  <c r="I281" i="3" s="1"/>
  <c r="G282" i="3"/>
  <c r="I282" i="3" s="1"/>
  <c r="G283" i="3"/>
  <c r="I283" i="3" s="1"/>
  <c r="G284" i="3"/>
  <c r="I284" i="3" s="1"/>
  <c r="G285" i="3"/>
  <c r="I285" i="3" s="1"/>
  <c r="G286" i="3"/>
  <c r="I286" i="3" s="1"/>
  <c r="G287" i="3"/>
  <c r="I287" i="3" s="1"/>
  <c r="G288" i="3"/>
  <c r="I288" i="3" s="1"/>
  <c r="G289" i="3"/>
  <c r="I289" i="3" s="1"/>
  <c r="G290" i="3"/>
  <c r="I290" i="3" s="1"/>
  <c r="G291" i="3"/>
  <c r="I291" i="3" s="1"/>
  <c r="G292" i="3"/>
  <c r="I292" i="3" s="1"/>
  <c r="G293" i="3"/>
  <c r="I293" i="3" s="1"/>
  <c r="G294" i="3"/>
  <c r="I294" i="3" s="1"/>
  <c r="G295" i="3"/>
  <c r="I295" i="3" s="1"/>
  <c r="G296" i="3"/>
  <c r="I296" i="3" s="1"/>
  <c r="G297" i="3"/>
  <c r="I297" i="3" s="1"/>
  <c r="G298" i="3"/>
  <c r="I298" i="3" s="1"/>
  <c r="G299" i="3"/>
  <c r="I299" i="3" s="1"/>
  <c r="G300" i="3"/>
  <c r="I300" i="3" s="1"/>
  <c r="G301" i="3"/>
  <c r="I301" i="3" s="1"/>
  <c r="G302" i="3"/>
  <c r="I302" i="3" s="1"/>
  <c r="G303" i="3"/>
  <c r="I303" i="3" s="1"/>
  <c r="G304" i="3"/>
  <c r="I304" i="3" s="1"/>
  <c r="G305" i="3"/>
  <c r="I305" i="3" s="1"/>
  <c r="G306" i="3"/>
  <c r="I306" i="3" s="1"/>
  <c r="G307" i="3"/>
  <c r="I307" i="3" s="1"/>
  <c r="G308" i="3"/>
  <c r="I308" i="3" s="1"/>
  <c r="G309" i="3"/>
  <c r="I309" i="3" s="1"/>
  <c r="G310" i="3"/>
  <c r="I310" i="3" s="1"/>
  <c r="G311" i="3"/>
  <c r="I311" i="3" s="1"/>
  <c r="G312" i="3"/>
  <c r="I312" i="3" s="1"/>
  <c r="G313" i="3"/>
  <c r="I313" i="3" s="1"/>
  <c r="G314" i="3"/>
  <c r="I314" i="3" s="1"/>
  <c r="G315" i="3"/>
  <c r="I315" i="3" s="1"/>
  <c r="G316" i="3"/>
  <c r="I316" i="3" s="1"/>
  <c r="G317" i="3"/>
  <c r="I317" i="3" s="1"/>
  <c r="G318" i="3"/>
  <c r="I318" i="3" s="1"/>
  <c r="G319" i="3"/>
  <c r="I319" i="3" s="1"/>
  <c r="G320" i="3"/>
  <c r="I320" i="3" s="1"/>
  <c r="G321" i="3"/>
  <c r="I321" i="3" s="1"/>
  <c r="G322" i="3"/>
  <c r="I322" i="3" s="1"/>
  <c r="G323" i="3"/>
  <c r="I323" i="3" s="1"/>
  <c r="G324" i="3"/>
  <c r="I324" i="3" s="1"/>
  <c r="G325" i="3"/>
  <c r="I325" i="3" s="1"/>
  <c r="G326" i="3"/>
  <c r="I326" i="3" s="1"/>
  <c r="G327" i="3"/>
  <c r="I327" i="3" s="1"/>
  <c r="G328" i="3"/>
  <c r="I328" i="3" s="1"/>
  <c r="G329" i="3"/>
  <c r="I329" i="3" s="1"/>
  <c r="G330" i="3"/>
  <c r="I330" i="3" s="1"/>
  <c r="G331" i="3"/>
  <c r="I331" i="3" s="1"/>
  <c r="G332" i="3"/>
  <c r="I332" i="3" s="1"/>
  <c r="G333" i="3"/>
  <c r="I333" i="3" s="1"/>
  <c r="G334" i="3"/>
  <c r="I334" i="3" s="1"/>
  <c r="G335" i="3"/>
  <c r="I335" i="3" s="1"/>
  <c r="G336" i="3"/>
  <c r="I336" i="3" s="1"/>
  <c r="G337" i="3"/>
  <c r="I337" i="3" s="1"/>
  <c r="G338" i="3"/>
  <c r="I338" i="3" s="1"/>
  <c r="G339" i="3"/>
  <c r="I339" i="3" s="1"/>
  <c r="G340" i="3"/>
  <c r="I340" i="3" s="1"/>
  <c r="G341" i="3"/>
  <c r="I341" i="3" s="1"/>
  <c r="G342" i="3"/>
  <c r="I342" i="3" s="1"/>
  <c r="G343" i="3"/>
  <c r="I343" i="3" s="1"/>
  <c r="G344" i="3"/>
  <c r="I344" i="3" s="1"/>
  <c r="G345" i="3"/>
  <c r="I345" i="3" s="1"/>
  <c r="G346" i="3"/>
  <c r="I346" i="3" s="1"/>
  <c r="G347" i="3"/>
  <c r="I347" i="3" s="1"/>
  <c r="G348" i="3"/>
  <c r="I348" i="3" s="1"/>
  <c r="G349" i="3"/>
  <c r="I349" i="3" s="1"/>
  <c r="G350" i="3"/>
  <c r="I350" i="3" s="1"/>
  <c r="G351" i="3"/>
  <c r="I351" i="3" s="1"/>
  <c r="G352" i="3"/>
  <c r="I352" i="3" s="1"/>
  <c r="G353" i="3"/>
  <c r="I353" i="3" s="1"/>
  <c r="G354" i="3"/>
  <c r="I354" i="3" s="1"/>
  <c r="G355" i="3"/>
  <c r="I355" i="3" s="1"/>
  <c r="G356" i="3"/>
  <c r="I356" i="3" s="1"/>
  <c r="G357" i="3"/>
  <c r="I357" i="3" s="1"/>
  <c r="G358" i="3"/>
  <c r="I358" i="3" s="1"/>
  <c r="G359" i="3"/>
  <c r="I359" i="3" s="1"/>
  <c r="G360" i="3"/>
  <c r="I360" i="3" s="1"/>
  <c r="G361" i="3"/>
  <c r="I361" i="3" s="1"/>
  <c r="G362" i="3"/>
  <c r="I362" i="3" s="1"/>
  <c r="G363" i="3"/>
  <c r="I363" i="3" s="1"/>
  <c r="G364" i="3"/>
  <c r="I364" i="3" s="1"/>
  <c r="G365" i="3"/>
  <c r="I365" i="3" s="1"/>
  <c r="G366" i="3"/>
  <c r="I366" i="3" s="1"/>
  <c r="G367" i="3"/>
  <c r="I367" i="3" s="1"/>
  <c r="G368" i="3"/>
  <c r="I368" i="3" s="1"/>
  <c r="G369" i="3"/>
  <c r="I369" i="3" s="1"/>
  <c r="G370" i="3"/>
  <c r="I370" i="3" s="1"/>
  <c r="G371" i="3"/>
  <c r="I371" i="3" s="1"/>
  <c r="G372" i="3"/>
  <c r="I372" i="3" s="1"/>
  <c r="G373" i="3"/>
  <c r="I373" i="3" s="1"/>
  <c r="G374" i="3"/>
  <c r="I374" i="3" s="1"/>
  <c r="G375" i="3"/>
  <c r="I375" i="3" s="1"/>
  <c r="G376" i="3"/>
  <c r="I376" i="3" s="1"/>
  <c r="G377" i="3"/>
  <c r="I377" i="3" s="1"/>
  <c r="G378" i="3"/>
  <c r="I378" i="3" s="1"/>
  <c r="G379" i="3"/>
  <c r="I379" i="3" s="1"/>
  <c r="G380" i="3"/>
  <c r="I380" i="3" s="1"/>
  <c r="G381" i="3"/>
  <c r="I381" i="3" s="1"/>
  <c r="G382" i="3"/>
  <c r="I382" i="3" s="1"/>
  <c r="G383" i="3"/>
  <c r="I383" i="3" s="1"/>
  <c r="G384" i="3"/>
  <c r="I384" i="3" s="1"/>
  <c r="G385" i="3"/>
  <c r="I385" i="3" s="1"/>
  <c r="G386" i="3"/>
  <c r="I386" i="3" s="1"/>
  <c r="G387" i="3"/>
  <c r="I387" i="3" s="1"/>
  <c r="G388" i="3"/>
  <c r="I388" i="3" s="1"/>
  <c r="G389" i="3"/>
  <c r="I389" i="3" s="1"/>
  <c r="G390" i="3"/>
  <c r="I390" i="3" s="1"/>
  <c r="G391" i="3"/>
  <c r="I391" i="3" s="1"/>
  <c r="G392" i="3"/>
  <c r="I392" i="3" s="1"/>
  <c r="G393" i="3"/>
  <c r="I393" i="3" s="1"/>
  <c r="G394" i="3"/>
  <c r="I394" i="3" s="1"/>
  <c r="G395" i="3"/>
  <c r="I395" i="3" s="1"/>
  <c r="G396" i="3"/>
  <c r="I396" i="3" s="1"/>
  <c r="G397" i="3"/>
  <c r="I397" i="3" s="1"/>
  <c r="G398" i="3"/>
  <c r="I398" i="3" s="1"/>
  <c r="G399" i="3"/>
  <c r="I399" i="3" s="1"/>
  <c r="G400" i="3"/>
  <c r="I400" i="3" s="1"/>
  <c r="G401" i="3"/>
  <c r="I401" i="3" s="1"/>
  <c r="G402" i="3"/>
  <c r="I402" i="3" s="1"/>
  <c r="G403" i="3"/>
  <c r="I403" i="3" s="1"/>
  <c r="G404" i="3"/>
  <c r="I404" i="3" s="1"/>
  <c r="G405" i="3"/>
  <c r="I405" i="3" s="1"/>
  <c r="G406" i="3"/>
  <c r="I406" i="3" s="1"/>
  <c r="G407" i="3"/>
  <c r="I407" i="3" s="1"/>
  <c r="G408" i="3"/>
  <c r="I408" i="3" s="1"/>
  <c r="G409" i="3"/>
  <c r="I409" i="3" s="1"/>
  <c r="G410" i="3"/>
  <c r="I410" i="3" s="1"/>
  <c r="G411" i="3"/>
  <c r="I411" i="3" s="1"/>
  <c r="G412" i="3"/>
  <c r="I412" i="3" s="1"/>
  <c r="G413" i="3"/>
  <c r="I413" i="3" s="1"/>
  <c r="G414" i="3"/>
  <c r="I414" i="3" s="1"/>
  <c r="G415" i="3"/>
  <c r="I415" i="3" s="1"/>
  <c r="G416" i="3"/>
  <c r="I416" i="3" s="1"/>
  <c r="G417" i="3"/>
  <c r="I417" i="3" s="1"/>
  <c r="G418" i="3"/>
  <c r="I418" i="3" s="1"/>
  <c r="G419" i="3"/>
  <c r="I419" i="3" s="1"/>
  <c r="G420" i="3"/>
  <c r="I420" i="3" s="1"/>
  <c r="G421" i="3"/>
  <c r="I421" i="3" s="1"/>
  <c r="G422" i="3"/>
  <c r="I422" i="3" s="1"/>
  <c r="G423" i="3"/>
  <c r="I423" i="3" s="1"/>
  <c r="G424" i="3"/>
  <c r="I424" i="3" s="1"/>
  <c r="G425" i="3"/>
  <c r="I425" i="3" s="1"/>
  <c r="G426" i="3"/>
  <c r="I426" i="3" s="1"/>
  <c r="G427" i="3"/>
  <c r="I427" i="3" s="1"/>
  <c r="G428" i="3"/>
  <c r="I428" i="3" s="1"/>
  <c r="G429" i="3"/>
  <c r="I429" i="3" s="1"/>
  <c r="G430" i="3"/>
  <c r="I430" i="3" s="1"/>
  <c r="G431" i="3"/>
  <c r="I431" i="3" s="1"/>
  <c r="G432" i="3"/>
  <c r="I432" i="3" s="1"/>
  <c r="G433" i="3"/>
  <c r="I433" i="3" s="1"/>
  <c r="G434" i="3"/>
  <c r="I434" i="3" s="1"/>
  <c r="G435" i="3"/>
  <c r="I435" i="3" s="1"/>
  <c r="G436" i="3"/>
  <c r="I436" i="3" s="1"/>
  <c r="G437" i="3"/>
  <c r="I437" i="3" s="1"/>
  <c r="G438" i="3"/>
  <c r="I438" i="3" s="1"/>
  <c r="G439" i="3"/>
  <c r="I439" i="3" s="1"/>
  <c r="G440" i="3"/>
  <c r="I440" i="3" s="1"/>
  <c r="G441" i="3"/>
  <c r="I441" i="3" s="1"/>
  <c r="G442" i="3"/>
  <c r="I442" i="3" s="1"/>
  <c r="G443" i="3"/>
  <c r="I443" i="3" s="1"/>
  <c r="G444" i="3"/>
  <c r="I444" i="3" s="1"/>
  <c r="G445" i="3"/>
  <c r="I445" i="3" s="1"/>
  <c r="G446" i="3"/>
  <c r="I446" i="3" s="1"/>
  <c r="G447" i="3"/>
  <c r="I447" i="3" s="1"/>
  <c r="G448" i="3"/>
  <c r="I448" i="3" s="1"/>
  <c r="G449" i="3"/>
  <c r="I449" i="3" s="1"/>
  <c r="G450" i="3"/>
  <c r="I450" i="3" s="1"/>
  <c r="G4" i="3"/>
  <c r="I4" i="3" s="1"/>
  <c r="G5" i="3"/>
  <c r="I5" i="3" s="1"/>
  <c r="G6" i="3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3" i="3"/>
  <c r="I3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0" i="1"/>
  <c r="AD639" i="5" l="1"/>
  <c r="AE639" i="5" s="1"/>
  <c r="AH638" i="5"/>
  <c r="AD114" i="5"/>
  <c r="AE114" i="5" s="1"/>
  <c r="AH113" i="5"/>
  <c r="AD394" i="5"/>
  <c r="AE394" i="5" s="1"/>
  <c r="AH393" i="5"/>
  <c r="AD534" i="5"/>
  <c r="AE534" i="5" s="1"/>
  <c r="AH533" i="5"/>
  <c r="AD359" i="5"/>
  <c r="AE359" i="5" s="1"/>
  <c r="AH358" i="5"/>
  <c r="AF323" i="5"/>
  <c r="AG323" i="5"/>
  <c r="AD569" i="5"/>
  <c r="AE569" i="5" s="1"/>
  <c r="AH568" i="5"/>
  <c r="AD429" i="5"/>
  <c r="AE429" i="5" s="1"/>
  <c r="AH428" i="5"/>
  <c r="AD79" i="5"/>
  <c r="AE79" i="5" s="1"/>
  <c r="AH78" i="5"/>
  <c r="AD814" i="5"/>
  <c r="AE814" i="5" s="1"/>
  <c r="AH813" i="5"/>
  <c r="AH778" i="5"/>
  <c r="AD779" i="5"/>
  <c r="AE779" i="5" s="1"/>
  <c r="AD254" i="5"/>
  <c r="AE254" i="5" s="1"/>
  <c r="AH253" i="5"/>
  <c r="AD919" i="5"/>
  <c r="AE919" i="5" s="1"/>
  <c r="AH918" i="5"/>
  <c r="AD499" i="5"/>
  <c r="AE499" i="5" s="1"/>
  <c r="AH498" i="5"/>
  <c r="AD884" i="5"/>
  <c r="AE884" i="5" s="1"/>
  <c r="AH883" i="5"/>
  <c r="AD604" i="5"/>
  <c r="AE604" i="5" s="1"/>
  <c r="AH603" i="5"/>
  <c r="AD149" i="5"/>
  <c r="AE149" i="5" s="1"/>
  <c r="AH148" i="5"/>
  <c r="AD709" i="5"/>
  <c r="AE709" i="5" s="1"/>
  <c r="AH708" i="5"/>
  <c r="AD184" i="5"/>
  <c r="AE184" i="5" s="1"/>
  <c r="AH183" i="5"/>
  <c r="AD464" i="5"/>
  <c r="AE464" i="5" s="1"/>
  <c r="AH463" i="5"/>
  <c r="AD219" i="5"/>
  <c r="AE219" i="5" s="1"/>
  <c r="AH218" i="5"/>
  <c r="AD674" i="5"/>
  <c r="AE674" i="5" s="1"/>
  <c r="AH673" i="5"/>
  <c r="AD954" i="5"/>
  <c r="AE954" i="5" s="1"/>
  <c r="AH953" i="5"/>
  <c r="AD9" i="5"/>
  <c r="AE9" i="5" s="1"/>
  <c r="AH8" i="5"/>
  <c r="AD289" i="5"/>
  <c r="AE289" i="5" s="1"/>
  <c r="AH288" i="5"/>
  <c r="AH848" i="5"/>
  <c r="AD849" i="5"/>
  <c r="AE849" i="5" s="1"/>
  <c r="AD744" i="5"/>
  <c r="AE744" i="5" s="1"/>
  <c r="AH743" i="5"/>
  <c r="AH43" i="5"/>
  <c r="AD44" i="5"/>
  <c r="AE44" i="5" s="1"/>
  <c r="AF44" i="5" l="1"/>
  <c r="AG44" i="5"/>
  <c r="AF744" i="5"/>
  <c r="AG744" i="5"/>
  <c r="AF849" i="5"/>
  <c r="AG849" i="5"/>
  <c r="AF289" i="5"/>
  <c r="AG289" i="5"/>
  <c r="AF9" i="5"/>
  <c r="AG9" i="5"/>
  <c r="AF954" i="5"/>
  <c r="AG954" i="5"/>
  <c r="AF674" i="5"/>
  <c r="AG674" i="5"/>
  <c r="AF219" i="5"/>
  <c r="AG219" i="5"/>
  <c r="AF464" i="5"/>
  <c r="AG464" i="5"/>
  <c r="AF184" i="5"/>
  <c r="AG184" i="5"/>
  <c r="AF709" i="5"/>
  <c r="AG709" i="5"/>
  <c r="AF149" i="5"/>
  <c r="AG149" i="5"/>
  <c r="AF604" i="5"/>
  <c r="AG604" i="5"/>
  <c r="AF884" i="5"/>
  <c r="AG884" i="5"/>
  <c r="AF499" i="5"/>
  <c r="AG499" i="5"/>
  <c r="AF919" i="5"/>
  <c r="AG919" i="5"/>
  <c r="AF254" i="5"/>
  <c r="AG254" i="5"/>
  <c r="AF779" i="5"/>
  <c r="AG779" i="5"/>
  <c r="AF814" i="5"/>
  <c r="AG814" i="5"/>
  <c r="AF79" i="5"/>
  <c r="AG79" i="5"/>
  <c r="AF429" i="5"/>
  <c r="AG429" i="5"/>
  <c r="AF569" i="5"/>
  <c r="AG569" i="5"/>
  <c r="AD324" i="5"/>
  <c r="AE324" i="5" s="1"/>
  <c r="AH323" i="5"/>
  <c r="AF359" i="5"/>
  <c r="AG359" i="5"/>
  <c r="AF534" i="5"/>
  <c r="AG534" i="5"/>
  <c r="AF394" i="5"/>
  <c r="AG394" i="5"/>
  <c r="AF114" i="5"/>
  <c r="AG114" i="5"/>
  <c r="AF639" i="5"/>
  <c r="AG639" i="5"/>
  <c r="AD640" i="5" l="1"/>
  <c r="AE640" i="5" s="1"/>
  <c r="AH639" i="5"/>
  <c r="AH114" i="5"/>
  <c r="AD115" i="5"/>
  <c r="AE115" i="5" s="1"/>
  <c r="AH394" i="5"/>
  <c r="AD395" i="5"/>
  <c r="AE395" i="5" s="1"/>
  <c r="AD535" i="5"/>
  <c r="AE535" i="5" s="1"/>
  <c r="AH534" i="5"/>
  <c r="AD360" i="5"/>
  <c r="AE360" i="5" s="1"/>
  <c r="AH359" i="5"/>
  <c r="AF324" i="5"/>
  <c r="AG324" i="5"/>
  <c r="AD570" i="5"/>
  <c r="AE570" i="5" s="1"/>
  <c r="AH569" i="5"/>
  <c r="AD430" i="5"/>
  <c r="AE430" i="5" s="1"/>
  <c r="AH429" i="5"/>
  <c r="AD80" i="5"/>
  <c r="AE80" i="5" s="1"/>
  <c r="AH79" i="5"/>
  <c r="AD815" i="5"/>
  <c r="AE815" i="5" s="1"/>
  <c r="AH814" i="5"/>
  <c r="AD780" i="5"/>
  <c r="AE780" i="5" s="1"/>
  <c r="AH779" i="5"/>
  <c r="AH254" i="5"/>
  <c r="AD255" i="5"/>
  <c r="AE255" i="5" s="1"/>
  <c r="AD920" i="5"/>
  <c r="AE920" i="5" s="1"/>
  <c r="AH919" i="5"/>
  <c r="AD500" i="5"/>
  <c r="AE500" i="5" s="1"/>
  <c r="AH499" i="5"/>
  <c r="AD885" i="5"/>
  <c r="AE885" i="5" s="1"/>
  <c r="AH884" i="5"/>
  <c r="AH604" i="5"/>
  <c r="AD605" i="5"/>
  <c r="AE605" i="5" s="1"/>
  <c r="AD150" i="5"/>
  <c r="AE150" i="5" s="1"/>
  <c r="AH149" i="5"/>
  <c r="AD710" i="5"/>
  <c r="AE710" i="5" s="1"/>
  <c r="AH709" i="5"/>
  <c r="AH184" i="5"/>
  <c r="AD185" i="5"/>
  <c r="AE185" i="5" s="1"/>
  <c r="AH464" i="5"/>
  <c r="AD465" i="5"/>
  <c r="AE465" i="5" s="1"/>
  <c r="AD220" i="5"/>
  <c r="AE220" i="5" s="1"/>
  <c r="AH219" i="5"/>
  <c r="AH674" i="5"/>
  <c r="AD675" i="5"/>
  <c r="AE675" i="5" s="1"/>
  <c r="AD955" i="5"/>
  <c r="AE955" i="5" s="1"/>
  <c r="AH954" i="5"/>
  <c r="AD10" i="5"/>
  <c r="AE10" i="5" s="1"/>
  <c r="AH9" i="5"/>
  <c r="AD290" i="5"/>
  <c r="AE290" i="5" s="1"/>
  <c r="AH289" i="5"/>
  <c r="AD850" i="5"/>
  <c r="AE850" i="5" s="1"/>
  <c r="AH849" i="5"/>
  <c r="AD745" i="5"/>
  <c r="AE745" i="5" s="1"/>
  <c r="AH744" i="5"/>
  <c r="AD45" i="5"/>
  <c r="AE45" i="5" s="1"/>
  <c r="AH44" i="5"/>
  <c r="AF45" i="5" l="1"/>
  <c r="AG45" i="5"/>
  <c r="AF745" i="5"/>
  <c r="AG745" i="5"/>
  <c r="AF850" i="5"/>
  <c r="AG850" i="5"/>
  <c r="AF290" i="5"/>
  <c r="AG290" i="5"/>
  <c r="AF10" i="5"/>
  <c r="AG10" i="5"/>
  <c r="AF955" i="5"/>
  <c r="AG955" i="5"/>
  <c r="AF675" i="5"/>
  <c r="AG675" i="5"/>
  <c r="AF220" i="5"/>
  <c r="AG220" i="5"/>
  <c r="AF465" i="5"/>
  <c r="AG465" i="5"/>
  <c r="AF185" i="5"/>
  <c r="AG185" i="5"/>
  <c r="AF710" i="5"/>
  <c r="AG710" i="5"/>
  <c r="AF150" i="5"/>
  <c r="AG150" i="5"/>
  <c r="AF605" i="5"/>
  <c r="AG605" i="5"/>
  <c r="AF885" i="5"/>
  <c r="AG885" i="5"/>
  <c r="AF500" i="5"/>
  <c r="AG500" i="5"/>
  <c r="AF920" i="5"/>
  <c r="AG920" i="5"/>
  <c r="AF255" i="5"/>
  <c r="AG255" i="5"/>
  <c r="AF780" i="5"/>
  <c r="AG780" i="5"/>
  <c r="AF815" i="5"/>
  <c r="AG815" i="5"/>
  <c r="AF80" i="5"/>
  <c r="AG80" i="5"/>
  <c r="AF430" i="5"/>
  <c r="AG430" i="5"/>
  <c r="AF570" i="5"/>
  <c r="AG570" i="5"/>
  <c r="AH324" i="5"/>
  <c r="AD325" i="5"/>
  <c r="AE325" i="5" s="1"/>
  <c r="AF360" i="5"/>
  <c r="AG360" i="5"/>
  <c r="AF535" i="5"/>
  <c r="AG535" i="5"/>
  <c r="AF395" i="5"/>
  <c r="AG395" i="5"/>
  <c r="AF115" i="5"/>
  <c r="AG115" i="5"/>
  <c r="AF640" i="5"/>
  <c r="AG640" i="5"/>
  <c r="AD641" i="5" l="1"/>
  <c r="AE641" i="5" s="1"/>
  <c r="AH640" i="5"/>
  <c r="AD116" i="5"/>
  <c r="AE116" i="5" s="1"/>
  <c r="AH115" i="5"/>
  <c r="AD396" i="5"/>
  <c r="AE396" i="5" s="1"/>
  <c r="AH395" i="5"/>
  <c r="AD536" i="5"/>
  <c r="AE536" i="5" s="1"/>
  <c r="AH535" i="5"/>
  <c r="AD361" i="5"/>
  <c r="AE361" i="5" s="1"/>
  <c r="AH360" i="5"/>
  <c r="AF325" i="5"/>
  <c r="AG325" i="5"/>
  <c r="AD571" i="5"/>
  <c r="AE571" i="5" s="1"/>
  <c r="AH570" i="5"/>
  <c r="AD431" i="5"/>
  <c r="AE431" i="5" s="1"/>
  <c r="AH430" i="5"/>
  <c r="AD81" i="5"/>
  <c r="AE81" i="5" s="1"/>
  <c r="AH80" i="5"/>
  <c r="AD816" i="5"/>
  <c r="AE816" i="5" s="1"/>
  <c r="AH815" i="5"/>
  <c r="AD781" i="5"/>
  <c r="AE781" i="5" s="1"/>
  <c r="AH780" i="5"/>
  <c r="AD256" i="5"/>
  <c r="AE256" i="5" s="1"/>
  <c r="AH255" i="5"/>
  <c r="AD921" i="5"/>
  <c r="AE921" i="5" s="1"/>
  <c r="AH920" i="5"/>
  <c r="AD501" i="5"/>
  <c r="AE501" i="5" s="1"/>
  <c r="AH500" i="5"/>
  <c r="AD886" i="5"/>
  <c r="AE886" i="5" s="1"/>
  <c r="AH885" i="5"/>
  <c r="AD606" i="5"/>
  <c r="AE606" i="5" s="1"/>
  <c r="AH605" i="5"/>
  <c r="AD151" i="5"/>
  <c r="AE151" i="5" s="1"/>
  <c r="AH150" i="5"/>
  <c r="AD711" i="5"/>
  <c r="AE711" i="5" s="1"/>
  <c r="AH710" i="5"/>
  <c r="AD186" i="5"/>
  <c r="AE186" i="5" s="1"/>
  <c r="AH185" i="5"/>
  <c r="AD466" i="5"/>
  <c r="AE466" i="5" s="1"/>
  <c r="AH465" i="5"/>
  <c r="AD221" i="5"/>
  <c r="AE221" i="5" s="1"/>
  <c r="AH220" i="5"/>
  <c r="AD676" i="5"/>
  <c r="AE676" i="5" s="1"/>
  <c r="AH675" i="5"/>
  <c r="AH955" i="5"/>
  <c r="AD956" i="5"/>
  <c r="AE956" i="5" s="1"/>
  <c r="AD11" i="5"/>
  <c r="AE11" i="5" s="1"/>
  <c r="AH10" i="5"/>
  <c r="AD291" i="5"/>
  <c r="AE291" i="5" s="1"/>
  <c r="AH290" i="5"/>
  <c r="AD851" i="5"/>
  <c r="AE851" i="5" s="1"/>
  <c r="AH850" i="5"/>
  <c r="AD746" i="5"/>
  <c r="AE746" i="5" s="1"/>
  <c r="AH745" i="5"/>
  <c r="AD46" i="5"/>
  <c r="AE46" i="5" s="1"/>
  <c r="AH45" i="5"/>
  <c r="AF46" i="5" l="1"/>
  <c r="AG46" i="5"/>
  <c r="AF746" i="5"/>
  <c r="AG746" i="5"/>
  <c r="AF851" i="5"/>
  <c r="AG851" i="5"/>
  <c r="AF291" i="5"/>
  <c r="AG291" i="5"/>
  <c r="AF11" i="5"/>
  <c r="AG11" i="5"/>
  <c r="AF956" i="5"/>
  <c r="AG956" i="5"/>
  <c r="AF676" i="5"/>
  <c r="AG676" i="5"/>
  <c r="AF221" i="5"/>
  <c r="AG221" i="5"/>
  <c r="AF466" i="5"/>
  <c r="AG466" i="5"/>
  <c r="AF186" i="5"/>
  <c r="AG186" i="5"/>
  <c r="AF711" i="5"/>
  <c r="AG711" i="5"/>
  <c r="AF151" i="5"/>
  <c r="AG151" i="5"/>
  <c r="AF606" i="5"/>
  <c r="AG606" i="5"/>
  <c r="AF886" i="5"/>
  <c r="AG886" i="5"/>
  <c r="AF501" i="5"/>
  <c r="AG501" i="5"/>
  <c r="AF921" i="5"/>
  <c r="AG921" i="5"/>
  <c r="AF256" i="5"/>
  <c r="AG256" i="5"/>
  <c r="AF781" i="5"/>
  <c r="AG781" i="5"/>
  <c r="AF816" i="5"/>
  <c r="AG816" i="5"/>
  <c r="AF81" i="5"/>
  <c r="AG81" i="5"/>
  <c r="AF431" i="5"/>
  <c r="AG431" i="5"/>
  <c r="AF571" i="5"/>
  <c r="AG571" i="5"/>
  <c r="AD326" i="5"/>
  <c r="AE326" i="5" s="1"/>
  <c r="AH325" i="5"/>
  <c r="AF361" i="5"/>
  <c r="AG361" i="5"/>
  <c r="AF536" i="5"/>
  <c r="AG536" i="5"/>
  <c r="AF396" i="5"/>
  <c r="AG396" i="5"/>
  <c r="AF116" i="5"/>
  <c r="AG116" i="5"/>
  <c r="AF641" i="5"/>
  <c r="AG641" i="5"/>
  <c r="AH641" i="5" l="1"/>
  <c r="AD642" i="5"/>
  <c r="AE642" i="5" s="1"/>
  <c r="AD117" i="5"/>
  <c r="AE117" i="5" s="1"/>
  <c r="AH116" i="5"/>
  <c r="AD397" i="5"/>
  <c r="AE397" i="5" s="1"/>
  <c r="AH396" i="5"/>
  <c r="AD537" i="5"/>
  <c r="AE537" i="5" s="1"/>
  <c r="AH536" i="5"/>
  <c r="AH361" i="5"/>
  <c r="AD362" i="5"/>
  <c r="AE362" i="5" s="1"/>
  <c r="AF326" i="5"/>
  <c r="AG326" i="5"/>
  <c r="AH571" i="5"/>
  <c r="AD572" i="5"/>
  <c r="AE572" i="5" s="1"/>
  <c r="AH431" i="5"/>
  <c r="AD432" i="5"/>
  <c r="AE432" i="5" s="1"/>
  <c r="AD82" i="5"/>
  <c r="AE82" i="5" s="1"/>
  <c r="AH81" i="5"/>
  <c r="AD817" i="5"/>
  <c r="AE817" i="5" s="1"/>
  <c r="AH816" i="5"/>
  <c r="AD782" i="5"/>
  <c r="AE782" i="5" s="1"/>
  <c r="AH781" i="5"/>
  <c r="AD257" i="5"/>
  <c r="AE257" i="5" s="1"/>
  <c r="AH256" i="5"/>
  <c r="AD922" i="5"/>
  <c r="AE922" i="5" s="1"/>
  <c r="AH921" i="5"/>
  <c r="AH501" i="5"/>
  <c r="AD502" i="5"/>
  <c r="AE502" i="5" s="1"/>
  <c r="AD887" i="5"/>
  <c r="AE887" i="5" s="1"/>
  <c r="AH886" i="5"/>
  <c r="AD607" i="5"/>
  <c r="AE607" i="5" s="1"/>
  <c r="AH606" i="5"/>
  <c r="AH151" i="5"/>
  <c r="AD152" i="5"/>
  <c r="AE152" i="5" s="1"/>
  <c r="AD712" i="5"/>
  <c r="AE712" i="5" s="1"/>
  <c r="AH711" i="5"/>
  <c r="AD187" i="5"/>
  <c r="AE187" i="5" s="1"/>
  <c r="AH186" i="5"/>
  <c r="AD467" i="5"/>
  <c r="AE467" i="5" s="1"/>
  <c r="AH466" i="5"/>
  <c r="AH221" i="5"/>
  <c r="AD222" i="5"/>
  <c r="AE222" i="5" s="1"/>
  <c r="AD677" i="5"/>
  <c r="AE677" i="5" s="1"/>
  <c r="AH676" i="5"/>
  <c r="AD957" i="5"/>
  <c r="AE957" i="5" s="1"/>
  <c r="AH956" i="5"/>
  <c r="AD12" i="5"/>
  <c r="AE12" i="5" s="1"/>
  <c r="AH11" i="5"/>
  <c r="AH291" i="5"/>
  <c r="AD292" i="5"/>
  <c r="AE292" i="5" s="1"/>
  <c r="AD852" i="5"/>
  <c r="AE852" i="5" s="1"/>
  <c r="AH851" i="5"/>
  <c r="AD747" i="5"/>
  <c r="AE747" i="5" s="1"/>
  <c r="AH746" i="5"/>
  <c r="AD47" i="5"/>
  <c r="AE47" i="5" s="1"/>
  <c r="AH46" i="5"/>
  <c r="AF47" i="5" l="1"/>
  <c r="AG47" i="5"/>
  <c r="AF747" i="5"/>
  <c r="AG747" i="5"/>
  <c r="AF852" i="5"/>
  <c r="AG852" i="5"/>
  <c r="AF292" i="5"/>
  <c r="AG292" i="5"/>
  <c r="AF12" i="5"/>
  <c r="AG12" i="5"/>
  <c r="AF957" i="5"/>
  <c r="AG957" i="5"/>
  <c r="AF677" i="5"/>
  <c r="AG677" i="5"/>
  <c r="AF222" i="5"/>
  <c r="AG222" i="5"/>
  <c r="AF467" i="5"/>
  <c r="AG467" i="5"/>
  <c r="AF187" i="5"/>
  <c r="AG187" i="5"/>
  <c r="AF712" i="5"/>
  <c r="AG712" i="5"/>
  <c r="AF152" i="5"/>
  <c r="AG152" i="5"/>
  <c r="AF607" i="5"/>
  <c r="AG607" i="5"/>
  <c r="AF887" i="5"/>
  <c r="AG887" i="5"/>
  <c r="AF502" i="5"/>
  <c r="AG502" i="5"/>
  <c r="AF922" i="5"/>
  <c r="AG922" i="5"/>
  <c r="AF257" i="5"/>
  <c r="AG257" i="5"/>
  <c r="AF782" i="5"/>
  <c r="AG782" i="5"/>
  <c r="AF817" i="5"/>
  <c r="AG817" i="5"/>
  <c r="AF82" i="5"/>
  <c r="AG82" i="5"/>
  <c r="AF432" i="5"/>
  <c r="AG432" i="5"/>
  <c r="AF572" i="5"/>
  <c r="AG572" i="5"/>
  <c r="AD327" i="5"/>
  <c r="AE327" i="5" s="1"/>
  <c r="AH326" i="5"/>
  <c r="AF362" i="5"/>
  <c r="AG362" i="5"/>
  <c r="AF537" i="5"/>
  <c r="AG537" i="5"/>
  <c r="AF397" i="5"/>
  <c r="AG397" i="5"/>
  <c r="AF117" i="5"/>
  <c r="AG117" i="5"/>
  <c r="AF642" i="5"/>
  <c r="AG642" i="5"/>
  <c r="AD643" i="5" l="1"/>
  <c r="AE643" i="5" s="1"/>
  <c r="AH642" i="5"/>
  <c r="AD118" i="5"/>
  <c r="AE118" i="5" s="1"/>
  <c r="AH117" i="5"/>
  <c r="AD398" i="5"/>
  <c r="AE398" i="5" s="1"/>
  <c r="AH397" i="5"/>
  <c r="AD538" i="5"/>
  <c r="AE538" i="5" s="1"/>
  <c r="AH537" i="5"/>
  <c r="AD363" i="5"/>
  <c r="AE363" i="5" s="1"/>
  <c r="AH362" i="5"/>
  <c r="AF327" i="5"/>
  <c r="AG327" i="5"/>
  <c r="AD573" i="5"/>
  <c r="AE573" i="5" s="1"/>
  <c r="AH572" i="5"/>
  <c r="AD433" i="5"/>
  <c r="AE433" i="5" s="1"/>
  <c r="AH432" i="5"/>
  <c r="AD83" i="5"/>
  <c r="AE83" i="5" s="1"/>
  <c r="AH82" i="5"/>
  <c r="AD818" i="5"/>
  <c r="AE818" i="5" s="1"/>
  <c r="AH817" i="5"/>
  <c r="AD783" i="5"/>
  <c r="AE783" i="5" s="1"/>
  <c r="AH782" i="5"/>
  <c r="AD258" i="5"/>
  <c r="AE258" i="5" s="1"/>
  <c r="AH257" i="5"/>
  <c r="AH922" i="5"/>
  <c r="AD923" i="5"/>
  <c r="AE923" i="5" s="1"/>
  <c r="AD503" i="5"/>
  <c r="AE503" i="5" s="1"/>
  <c r="AH502" i="5"/>
  <c r="AD888" i="5"/>
  <c r="AE888" i="5" s="1"/>
  <c r="AH887" i="5"/>
  <c r="AD608" i="5"/>
  <c r="AE608" i="5" s="1"/>
  <c r="AH607" i="5"/>
  <c r="AD153" i="5"/>
  <c r="AE153" i="5" s="1"/>
  <c r="AH152" i="5"/>
  <c r="AH712" i="5"/>
  <c r="AD713" i="5"/>
  <c r="AE713" i="5" s="1"/>
  <c r="AD188" i="5"/>
  <c r="AE188" i="5" s="1"/>
  <c r="AH187" i="5"/>
  <c r="AD468" i="5"/>
  <c r="AE468" i="5" s="1"/>
  <c r="AH467" i="5"/>
  <c r="AD223" i="5"/>
  <c r="AE223" i="5" s="1"/>
  <c r="AH222" i="5"/>
  <c r="AD678" i="5"/>
  <c r="AE678" i="5" s="1"/>
  <c r="AH677" i="5"/>
  <c r="AD958" i="5"/>
  <c r="AE958" i="5" s="1"/>
  <c r="AH957" i="5"/>
  <c r="AD13" i="5"/>
  <c r="AE13" i="5" s="1"/>
  <c r="AH12" i="5"/>
  <c r="AD293" i="5"/>
  <c r="AE293" i="5" s="1"/>
  <c r="AH292" i="5"/>
  <c r="AD853" i="5"/>
  <c r="AE853" i="5" s="1"/>
  <c r="AH852" i="5"/>
  <c r="AD748" i="5"/>
  <c r="AE748" i="5" s="1"/>
  <c r="AH747" i="5"/>
  <c r="AD48" i="5"/>
  <c r="AE48" i="5" s="1"/>
  <c r="AH47" i="5"/>
  <c r="AF48" i="5" l="1"/>
  <c r="AG48" i="5"/>
  <c r="AF748" i="5"/>
  <c r="AG748" i="5"/>
  <c r="AF853" i="5"/>
  <c r="AG853" i="5"/>
  <c r="AF293" i="5"/>
  <c r="AG293" i="5"/>
  <c r="AF13" i="5"/>
  <c r="AG13" i="5"/>
  <c r="AF958" i="5"/>
  <c r="AG958" i="5"/>
  <c r="AF678" i="5"/>
  <c r="AG678" i="5"/>
  <c r="AF223" i="5"/>
  <c r="AG223" i="5"/>
  <c r="AF468" i="5"/>
  <c r="AG468" i="5"/>
  <c r="AF188" i="5"/>
  <c r="AG188" i="5"/>
  <c r="AF713" i="5"/>
  <c r="AG713" i="5"/>
  <c r="AF153" i="5"/>
  <c r="AG153" i="5"/>
  <c r="AF608" i="5"/>
  <c r="AG608" i="5"/>
  <c r="AF888" i="5"/>
  <c r="AG888" i="5"/>
  <c r="AF503" i="5"/>
  <c r="AG503" i="5"/>
  <c r="AF923" i="5"/>
  <c r="AG923" i="5"/>
  <c r="AF258" i="5"/>
  <c r="AG258" i="5"/>
  <c r="AF783" i="5"/>
  <c r="AG783" i="5"/>
  <c r="AF818" i="5"/>
  <c r="AG818" i="5"/>
  <c r="AF83" i="5"/>
  <c r="AG83" i="5"/>
  <c r="AF433" i="5"/>
  <c r="AG433" i="5"/>
  <c r="AF573" i="5"/>
  <c r="AG573" i="5"/>
  <c r="AD328" i="5"/>
  <c r="AE328" i="5" s="1"/>
  <c r="AH327" i="5"/>
  <c r="AF363" i="5"/>
  <c r="AG363" i="5"/>
  <c r="AF538" i="5"/>
  <c r="AG538" i="5"/>
  <c r="AF398" i="5"/>
  <c r="AG398" i="5"/>
  <c r="AF118" i="5"/>
  <c r="AG118" i="5"/>
  <c r="AF643" i="5"/>
  <c r="AG643" i="5"/>
  <c r="AD644" i="5" l="1"/>
  <c r="AE644" i="5" s="1"/>
  <c r="AH643" i="5"/>
  <c r="AH118" i="5"/>
  <c r="AD119" i="5"/>
  <c r="AE119" i="5" s="1"/>
  <c r="AH398" i="5"/>
  <c r="AD399" i="5"/>
  <c r="AE399" i="5" s="1"/>
  <c r="AD539" i="5"/>
  <c r="AE539" i="5" s="1"/>
  <c r="AH538" i="5"/>
  <c r="AD364" i="5"/>
  <c r="AE364" i="5" s="1"/>
  <c r="AH363" i="5"/>
  <c r="AF328" i="5"/>
  <c r="AG328" i="5"/>
  <c r="AD574" i="5"/>
  <c r="AE574" i="5" s="1"/>
  <c r="AH573" i="5"/>
  <c r="AD434" i="5"/>
  <c r="AE434" i="5" s="1"/>
  <c r="AH433" i="5"/>
  <c r="AD84" i="5"/>
  <c r="AE84" i="5" s="1"/>
  <c r="AH83" i="5"/>
  <c r="AD819" i="5"/>
  <c r="AE819" i="5" s="1"/>
  <c r="AH818" i="5"/>
  <c r="AD784" i="5"/>
  <c r="AE784" i="5" s="1"/>
  <c r="AH783" i="5"/>
  <c r="AH258" i="5"/>
  <c r="AD259" i="5"/>
  <c r="AE259" i="5" s="1"/>
  <c r="AD924" i="5"/>
  <c r="AE924" i="5" s="1"/>
  <c r="AH923" i="5"/>
  <c r="AD504" i="5"/>
  <c r="AE504" i="5" s="1"/>
  <c r="AH503" i="5"/>
  <c r="AD889" i="5"/>
  <c r="AE889" i="5" s="1"/>
  <c r="AH888" i="5"/>
  <c r="AH608" i="5"/>
  <c r="AD609" i="5"/>
  <c r="AE609" i="5" s="1"/>
  <c r="AD154" i="5"/>
  <c r="AE154" i="5" s="1"/>
  <c r="AH153" i="5"/>
  <c r="AD714" i="5"/>
  <c r="AE714" i="5" s="1"/>
  <c r="AH713" i="5"/>
  <c r="AH188" i="5"/>
  <c r="AD189" i="5"/>
  <c r="AE189" i="5" s="1"/>
  <c r="AH468" i="5"/>
  <c r="AD469" i="5"/>
  <c r="AE469" i="5" s="1"/>
  <c r="AD224" i="5"/>
  <c r="AE224" i="5" s="1"/>
  <c r="AH223" i="5"/>
  <c r="AH678" i="5"/>
  <c r="AD679" i="5"/>
  <c r="AE679" i="5" s="1"/>
  <c r="AD959" i="5"/>
  <c r="AE959" i="5" s="1"/>
  <c r="AH958" i="5"/>
  <c r="AD14" i="5"/>
  <c r="AE14" i="5" s="1"/>
  <c r="AH13" i="5"/>
  <c r="AD294" i="5"/>
  <c r="AE294" i="5" s="1"/>
  <c r="AH293" i="5"/>
  <c r="AD854" i="5"/>
  <c r="AE854" i="5" s="1"/>
  <c r="AH853" i="5"/>
  <c r="AH748" i="5"/>
  <c r="AD749" i="5"/>
  <c r="AE749" i="5" s="1"/>
  <c r="AD49" i="5"/>
  <c r="AE49" i="5" s="1"/>
  <c r="AH48" i="5"/>
  <c r="AF49" i="5" l="1"/>
  <c r="AG49" i="5"/>
  <c r="AF749" i="5"/>
  <c r="AG749" i="5"/>
  <c r="AF854" i="5"/>
  <c r="AG854" i="5"/>
  <c r="AF294" i="5"/>
  <c r="AG294" i="5"/>
  <c r="AF14" i="5"/>
  <c r="AG14" i="5"/>
  <c r="AF959" i="5"/>
  <c r="AG959" i="5"/>
  <c r="AF679" i="5"/>
  <c r="AG679" i="5"/>
  <c r="AF224" i="5"/>
  <c r="AG224" i="5"/>
  <c r="AF469" i="5"/>
  <c r="AG469" i="5"/>
  <c r="AF189" i="5"/>
  <c r="AG189" i="5"/>
  <c r="AF714" i="5"/>
  <c r="AG714" i="5"/>
  <c r="AF154" i="5"/>
  <c r="AG154" i="5"/>
  <c r="AF609" i="5"/>
  <c r="AG609" i="5"/>
  <c r="AF889" i="5"/>
  <c r="AG889" i="5"/>
  <c r="AF504" i="5"/>
  <c r="AG504" i="5"/>
  <c r="AF924" i="5"/>
  <c r="AG924" i="5"/>
  <c r="AF259" i="5"/>
  <c r="AG259" i="5"/>
  <c r="AF784" i="5"/>
  <c r="AG784" i="5"/>
  <c r="AF819" i="5"/>
  <c r="AG819" i="5"/>
  <c r="AF84" i="5"/>
  <c r="AG84" i="5"/>
  <c r="AF434" i="5"/>
  <c r="AG434" i="5"/>
  <c r="AF574" i="5"/>
  <c r="AG574" i="5"/>
  <c r="AH328" i="5"/>
  <c r="AD329" i="5"/>
  <c r="AE329" i="5" s="1"/>
  <c r="AF364" i="5"/>
  <c r="AG364" i="5"/>
  <c r="AF539" i="5"/>
  <c r="AG539" i="5"/>
  <c r="AF399" i="5"/>
  <c r="AG399" i="5"/>
  <c r="AF119" i="5"/>
  <c r="AG119" i="5"/>
  <c r="AF644" i="5"/>
  <c r="AG644" i="5"/>
  <c r="AD645" i="5" l="1"/>
  <c r="AE645" i="5" s="1"/>
  <c r="AH644" i="5"/>
  <c r="AD120" i="5"/>
  <c r="AE120" i="5" s="1"/>
  <c r="AH119" i="5"/>
  <c r="AD400" i="5"/>
  <c r="AE400" i="5" s="1"/>
  <c r="AH399" i="5"/>
  <c r="AD540" i="5"/>
  <c r="AE540" i="5" s="1"/>
  <c r="AH539" i="5"/>
  <c r="AD365" i="5"/>
  <c r="AE365" i="5" s="1"/>
  <c r="AH364" i="5"/>
  <c r="AF329" i="5"/>
  <c r="AG329" i="5"/>
  <c r="AD575" i="5"/>
  <c r="AE575" i="5" s="1"/>
  <c r="AH574" i="5"/>
  <c r="AD435" i="5"/>
  <c r="AE435" i="5" s="1"/>
  <c r="AH434" i="5"/>
  <c r="AD85" i="5"/>
  <c r="AE85" i="5" s="1"/>
  <c r="AH84" i="5"/>
  <c r="AD820" i="5"/>
  <c r="AE820" i="5" s="1"/>
  <c r="AH819" i="5"/>
  <c r="AD785" i="5"/>
  <c r="AE785" i="5" s="1"/>
  <c r="AH784" i="5"/>
  <c r="AD260" i="5"/>
  <c r="AE260" i="5" s="1"/>
  <c r="AH259" i="5"/>
  <c r="AD925" i="5"/>
  <c r="AE925" i="5" s="1"/>
  <c r="AH924" i="5"/>
  <c r="AD505" i="5"/>
  <c r="AE505" i="5" s="1"/>
  <c r="AH504" i="5"/>
  <c r="AD890" i="5"/>
  <c r="AE890" i="5" s="1"/>
  <c r="AH889" i="5"/>
  <c r="AD610" i="5"/>
  <c r="AE610" i="5" s="1"/>
  <c r="AH609" i="5"/>
  <c r="AD155" i="5"/>
  <c r="AE155" i="5" s="1"/>
  <c r="AH154" i="5"/>
  <c r="AD715" i="5"/>
  <c r="AE715" i="5" s="1"/>
  <c r="AH714" i="5"/>
  <c r="AD190" i="5"/>
  <c r="AE190" i="5" s="1"/>
  <c r="AH189" i="5"/>
  <c r="AD470" i="5"/>
  <c r="AE470" i="5" s="1"/>
  <c r="AH469" i="5"/>
  <c r="AD225" i="5"/>
  <c r="AE225" i="5" s="1"/>
  <c r="AH224" i="5"/>
  <c r="AD680" i="5"/>
  <c r="AE680" i="5" s="1"/>
  <c r="AH679" i="5"/>
  <c r="AD960" i="5"/>
  <c r="AE960" i="5" s="1"/>
  <c r="AH959" i="5"/>
  <c r="AD15" i="5"/>
  <c r="AE15" i="5" s="1"/>
  <c r="AH14" i="5"/>
  <c r="AD295" i="5"/>
  <c r="AE295" i="5" s="1"/>
  <c r="AH294" i="5"/>
  <c r="AD855" i="5"/>
  <c r="AE855" i="5" s="1"/>
  <c r="AH854" i="5"/>
  <c r="AD750" i="5"/>
  <c r="AE750" i="5" s="1"/>
  <c r="AH749" i="5"/>
  <c r="AD50" i="5"/>
  <c r="AE50" i="5" s="1"/>
  <c r="AH49" i="5"/>
  <c r="AF50" i="5" l="1"/>
  <c r="AG50" i="5"/>
  <c r="AF750" i="5"/>
  <c r="AG750" i="5"/>
  <c r="AF855" i="5"/>
  <c r="AG855" i="5"/>
  <c r="AF295" i="5"/>
  <c r="AG295" i="5"/>
  <c r="AF15" i="5"/>
  <c r="AG15" i="5"/>
  <c r="AF960" i="5"/>
  <c r="AG960" i="5"/>
  <c r="AF680" i="5"/>
  <c r="AG680" i="5"/>
  <c r="AF225" i="5"/>
  <c r="AG225" i="5"/>
  <c r="AF470" i="5"/>
  <c r="AG470" i="5"/>
  <c r="AF190" i="5"/>
  <c r="AG190" i="5"/>
  <c r="AF715" i="5"/>
  <c r="AG715" i="5"/>
  <c r="AF155" i="5"/>
  <c r="AG155" i="5"/>
  <c r="AF610" i="5"/>
  <c r="AG610" i="5"/>
  <c r="AF890" i="5"/>
  <c r="AG890" i="5"/>
  <c r="AF505" i="5"/>
  <c r="AG505" i="5"/>
  <c r="AF925" i="5"/>
  <c r="AG925" i="5"/>
  <c r="AF260" i="5"/>
  <c r="AG260" i="5"/>
  <c r="AF785" i="5"/>
  <c r="AG785" i="5"/>
  <c r="AF820" i="5"/>
  <c r="AG820" i="5"/>
  <c r="AF85" i="5"/>
  <c r="AG85" i="5"/>
  <c r="AF435" i="5"/>
  <c r="AG435" i="5"/>
  <c r="AF575" i="5"/>
  <c r="AG575" i="5"/>
  <c r="AD330" i="5"/>
  <c r="AE330" i="5" s="1"/>
  <c r="AH329" i="5"/>
  <c r="AF365" i="5"/>
  <c r="AG365" i="5"/>
  <c r="AF540" i="5"/>
  <c r="AG540" i="5"/>
  <c r="AF400" i="5"/>
  <c r="AG400" i="5"/>
  <c r="AF120" i="5"/>
  <c r="AG120" i="5"/>
  <c r="AF645" i="5"/>
  <c r="AG645" i="5"/>
  <c r="AH645" i="5" l="1"/>
  <c r="AD646" i="5"/>
  <c r="AE646" i="5" s="1"/>
  <c r="AD121" i="5"/>
  <c r="AE121" i="5" s="1"/>
  <c r="AH120" i="5"/>
  <c r="AD401" i="5"/>
  <c r="AE401" i="5" s="1"/>
  <c r="AH400" i="5"/>
  <c r="AD541" i="5"/>
  <c r="AE541" i="5" s="1"/>
  <c r="AH540" i="5"/>
  <c r="AH365" i="5"/>
  <c r="AD366" i="5"/>
  <c r="AE366" i="5" s="1"/>
  <c r="AF330" i="5"/>
  <c r="AG330" i="5"/>
  <c r="AH575" i="5"/>
  <c r="AD576" i="5"/>
  <c r="AE576" i="5" s="1"/>
  <c r="AH435" i="5"/>
  <c r="AD436" i="5"/>
  <c r="AE436" i="5" s="1"/>
  <c r="AD86" i="5"/>
  <c r="AE86" i="5" s="1"/>
  <c r="AH85" i="5"/>
  <c r="AD821" i="5"/>
  <c r="AE821" i="5" s="1"/>
  <c r="AH820" i="5"/>
  <c r="AD786" i="5"/>
  <c r="AE786" i="5" s="1"/>
  <c r="AH785" i="5"/>
  <c r="AD261" i="5"/>
  <c r="AE261" i="5" s="1"/>
  <c r="AH260" i="5"/>
  <c r="AD926" i="5"/>
  <c r="AE926" i="5" s="1"/>
  <c r="AH925" i="5"/>
  <c r="AH505" i="5"/>
  <c r="AD506" i="5"/>
  <c r="AE506" i="5" s="1"/>
  <c r="AD891" i="5"/>
  <c r="AE891" i="5" s="1"/>
  <c r="AH890" i="5"/>
  <c r="AD611" i="5"/>
  <c r="AE611" i="5" s="1"/>
  <c r="AH610" i="5"/>
  <c r="AH155" i="5"/>
  <c r="AD156" i="5"/>
  <c r="AE156" i="5" s="1"/>
  <c r="AD716" i="5"/>
  <c r="AE716" i="5" s="1"/>
  <c r="AH715" i="5"/>
  <c r="AD191" i="5"/>
  <c r="AE191" i="5" s="1"/>
  <c r="AH190" i="5"/>
  <c r="AD471" i="5"/>
  <c r="AE471" i="5" s="1"/>
  <c r="AH470" i="5"/>
  <c r="AH225" i="5"/>
  <c r="AD226" i="5"/>
  <c r="AE226" i="5" s="1"/>
  <c r="AD681" i="5"/>
  <c r="AE681" i="5" s="1"/>
  <c r="AH680" i="5"/>
  <c r="AD961" i="5"/>
  <c r="AE961" i="5" s="1"/>
  <c r="AH960" i="5"/>
  <c r="AD16" i="5"/>
  <c r="AE16" i="5" s="1"/>
  <c r="AH15" i="5"/>
  <c r="AH295" i="5"/>
  <c r="AD296" i="5"/>
  <c r="AE296" i="5" s="1"/>
  <c r="AD856" i="5"/>
  <c r="AE856" i="5" s="1"/>
  <c r="AH855" i="5"/>
  <c r="AD751" i="5"/>
  <c r="AE751" i="5" s="1"/>
  <c r="AH750" i="5"/>
  <c r="AD51" i="5"/>
  <c r="AE51" i="5" s="1"/>
  <c r="AH50" i="5"/>
  <c r="AF51" i="5" l="1"/>
  <c r="AG51" i="5"/>
  <c r="AF751" i="5"/>
  <c r="AG751" i="5"/>
  <c r="AF856" i="5"/>
  <c r="AG856" i="5"/>
  <c r="AF296" i="5"/>
  <c r="AG296" i="5"/>
  <c r="AF16" i="5"/>
  <c r="AG16" i="5"/>
  <c r="AF961" i="5"/>
  <c r="AG961" i="5"/>
  <c r="AF681" i="5"/>
  <c r="AG681" i="5"/>
  <c r="AF226" i="5"/>
  <c r="AG226" i="5"/>
  <c r="AF471" i="5"/>
  <c r="AG471" i="5"/>
  <c r="AF191" i="5"/>
  <c r="AG191" i="5"/>
  <c r="AF716" i="5"/>
  <c r="AG716" i="5"/>
  <c r="AF156" i="5"/>
  <c r="AG156" i="5"/>
  <c r="AF611" i="5"/>
  <c r="AG611" i="5"/>
  <c r="AF891" i="5"/>
  <c r="AG891" i="5"/>
  <c r="AF506" i="5"/>
  <c r="AG506" i="5"/>
  <c r="AF926" i="5"/>
  <c r="AG926" i="5"/>
  <c r="AF261" i="5"/>
  <c r="AG261" i="5"/>
  <c r="AF786" i="5"/>
  <c r="AG786" i="5"/>
  <c r="AF821" i="5"/>
  <c r="AG821" i="5"/>
  <c r="AF86" i="5"/>
  <c r="AG86" i="5"/>
  <c r="AF436" i="5"/>
  <c r="AG436" i="5"/>
  <c r="AF576" i="5"/>
  <c r="AG576" i="5"/>
  <c r="AD331" i="5"/>
  <c r="AE331" i="5" s="1"/>
  <c r="AH330" i="5"/>
  <c r="AF366" i="5"/>
  <c r="AG366" i="5"/>
  <c r="AF541" i="5"/>
  <c r="AG541" i="5"/>
  <c r="AF401" i="5"/>
  <c r="AG401" i="5"/>
  <c r="AF121" i="5"/>
  <c r="AG121" i="5"/>
  <c r="AF646" i="5"/>
  <c r="AG646" i="5"/>
  <c r="AD647" i="5" l="1"/>
  <c r="AE647" i="5" s="1"/>
  <c r="AH646" i="5"/>
  <c r="AD122" i="5"/>
  <c r="AE122" i="5" s="1"/>
  <c r="AH121" i="5"/>
  <c r="AD402" i="5"/>
  <c r="AE402" i="5" s="1"/>
  <c r="AH401" i="5"/>
  <c r="AD542" i="5"/>
  <c r="AE542" i="5" s="1"/>
  <c r="AH541" i="5"/>
  <c r="AD367" i="5"/>
  <c r="AE367" i="5" s="1"/>
  <c r="AH366" i="5"/>
  <c r="AF331" i="5"/>
  <c r="AG331" i="5"/>
  <c r="AD577" i="5"/>
  <c r="AE577" i="5" s="1"/>
  <c r="AH576" i="5"/>
  <c r="AD437" i="5"/>
  <c r="AE437" i="5" s="1"/>
  <c r="AH436" i="5"/>
  <c r="AD87" i="5"/>
  <c r="AE87" i="5" s="1"/>
  <c r="AH86" i="5"/>
  <c r="AD822" i="5"/>
  <c r="AE822" i="5" s="1"/>
  <c r="AH821" i="5"/>
  <c r="AD787" i="5"/>
  <c r="AE787" i="5" s="1"/>
  <c r="AH786" i="5"/>
  <c r="AD262" i="5"/>
  <c r="AE262" i="5" s="1"/>
  <c r="AH261" i="5"/>
  <c r="AD927" i="5"/>
  <c r="AE927" i="5" s="1"/>
  <c r="AH926" i="5"/>
  <c r="AD507" i="5"/>
  <c r="AE507" i="5" s="1"/>
  <c r="AH506" i="5"/>
  <c r="AD892" i="5"/>
  <c r="AE892" i="5" s="1"/>
  <c r="AH891" i="5"/>
  <c r="AD612" i="5"/>
  <c r="AE612" i="5" s="1"/>
  <c r="AH611" i="5"/>
  <c r="AD157" i="5"/>
  <c r="AE157" i="5" s="1"/>
  <c r="AH156" i="5"/>
  <c r="AD717" i="5"/>
  <c r="AE717" i="5" s="1"/>
  <c r="AH716" i="5"/>
  <c r="AD192" i="5"/>
  <c r="AE192" i="5" s="1"/>
  <c r="AH191" i="5"/>
  <c r="AD472" i="5"/>
  <c r="AE472" i="5" s="1"/>
  <c r="AH471" i="5"/>
  <c r="AD227" i="5"/>
  <c r="AE227" i="5" s="1"/>
  <c r="AH226" i="5"/>
  <c r="AD682" i="5"/>
  <c r="AE682" i="5" s="1"/>
  <c r="AH681" i="5"/>
  <c r="AD962" i="5"/>
  <c r="AE962" i="5" s="1"/>
  <c r="AH961" i="5"/>
  <c r="AD17" i="5"/>
  <c r="AE17" i="5" s="1"/>
  <c r="AH16" i="5"/>
  <c r="AD297" i="5"/>
  <c r="AE297" i="5" s="1"/>
  <c r="AH296" i="5"/>
  <c r="AH856" i="5"/>
  <c r="AD857" i="5"/>
  <c r="AE857" i="5" s="1"/>
  <c r="AD752" i="5"/>
  <c r="AE752" i="5" s="1"/>
  <c r="AH751" i="5"/>
  <c r="AD52" i="5"/>
  <c r="AE52" i="5" s="1"/>
  <c r="AH51" i="5"/>
  <c r="AF52" i="5" l="1"/>
  <c r="AG52" i="5"/>
  <c r="AF752" i="5"/>
  <c r="AG752" i="5"/>
  <c r="AF857" i="5"/>
  <c r="AG857" i="5"/>
  <c r="AF297" i="5"/>
  <c r="AG297" i="5"/>
  <c r="AF17" i="5"/>
  <c r="AG17" i="5"/>
  <c r="AF962" i="5"/>
  <c r="AG962" i="5"/>
  <c r="AF682" i="5"/>
  <c r="AG682" i="5"/>
  <c r="AF227" i="5"/>
  <c r="AG227" i="5"/>
  <c r="AF472" i="5"/>
  <c r="AG472" i="5"/>
  <c r="AF192" i="5"/>
  <c r="AG192" i="5"/>
  <c r="AF717" i="5"/>
  <c r="AG717" i="5"/>
  <c r="AF157" i="5"/>
  <c r="AG157" i="5"/>
  <c r="AF612" i="5"/>
  <c r="AG612" i="5"/>
  <c r="AF892" i="5"/>
  <c r="AG892" i="5"/>
  <c r="AF507" i="5"/>
  <c r="AG507" i="5"/>
  <c r="AF927" i="5"/>
  <c r="AG927" i="5"/>
  <c r="AF262" i="5"/>
  <c r="AG262" i="5"/>
  <c r="AF787" i="5"/>
  <c r="AG787" i="5"/>
  <c r="AF822" i="5"/>
  <c r="AG822" i="5"/>
  <c r="AF87" i="5"/>
  <c r="AG87" i="5"/>
  <c r="AF437" i="5"/>
  <c r="AG437" i="5"/>
  <c r="AF577" i="5"/>
  <c r="AG577" i="5"/>
  <c r="AD332" i="5"/>
  <c r="AE332" i="5" s="1"/>
  <c r="AH331" i="5"/>
  <c r="AF367" i="5"/>
  <c r="AG367" i="5"/>
  <c r="AF542" i="5"/>
  <c r="AG542" i="5"/>
  <c r="AF402" i="5"/>
  <c r="AG402" i="5"/>
  <c r="AF122" i="5"/>
  <c r="AG122" i="5"/>
  <c r="AF647" i="5"/>
  <c r="AG647" i="5"/>
  <c r="AD648" i="5" l="1"/>
  <c r="AE648" i="5" s="1"/>
  <c r="AH647" i="5"/>
  <c r="AD123" i="5"/>
  <c r="AE123" i="5" s="1"/>
  <c r="AH122" i="5"/>
  <c r="AD403" i="5"/>
  <c r="AE403" i="5" s="1"/>
  <c r="AH402" i="5"/>
  <c r="AD543" i="5"/>
  <c r="AE543" i="5" s="1"/>
  <c r="AH542" i="5"/>
  <c r="AD368" i="5"/>
  <c r="AE368" i="5" s="1"/>
  <c r="AH367" i="5"/>
  <c r="AF332" i="5"/>
  <c r="AG332" i="5"/>
  <c r="AD578" i="5"/>
  <c r="AE578" i="5" s="1"/>
  <c r="AH577" i="5"/>
  <c r="AD438" i="5"/>
  <c r="AE438" i="5" s="1"/>
  <c r="AH437" i="5"/>
  <c r="AD88" i="5"/>
  <c r="AE88" i="5" s="1"/>
  <c r="AH87" i="5"/>
  <c r="AD823" i="5"/>
  <c r="AE823" i="5" s="1"/>
  <c r="AH822" i="5"/>
  <c r="AD788" i="5"/>
  <c r="AE788" i="5" s="1"/>
  <c r="AH787" i="5"/>
  <c r="AD263" i="5"/>
  <c r="AE263" i="5" s="1"/>
  <c r="AH262" i="5"/>
  <c r="AD928" i="5"/>
  <c r="AE928" i="5" s="1"/>
  <c r="AH927" i="5"/>
  <c r="AD508" i="5"/>
  <c r="AE508" i="5" s="1"/>
  <c r="AH507" i="5"/>
  <c r="AD893" i="5"/>
  <c r="AE893" i="5" s="1"/>
  <c r="AH892" i="5"/>
  <c r="AD613" i="5"/>
  <c r="AE613" i="5" s="1"/>
  <c r="AH612" i="5"/>
  <c r="AD158" i="5"/>
  <c r="AE158" i="5" s="1"/>
  <c r="AH157" i="5"/>
  <c r="AD718" i="5"/>
  <c r="AE718" i="5" s="1"/>
  <c r="AH717" i="5"/>
  <c r="AD193" i="5"/>
  <c r="AE193" i="5" s="1"/>
  <c r="AH192" i="5"/>
  <c r="AD473" i="5"/>
  <c r="AE473" i="5" s="1"/>
  <c r="AH472" i="5"/>
  <c r="AD228" i="5"/>
  <c r="AE228" i="5" s="1"/>
  <c r="AH227" i="5"/>
  <c r="AD683" i="5"/>
  <c r="AE683" i="5" s="1"/>
  <c r="AH682" i="5"/>
  <c r="AD963" i="5"/>
  <c r="AE963" i="5" s="1"/>
  <c r="AH962" i="5"/>
  <c r="AD18" i="5"/>
  <c r="AE18" i="5" s="1"/>
  <c r="AH17" i="5"/>
  <c r="AD298" i="5"/>
  <c r="AE298" i="5" s="1"/>
  <c r="AH297" i="5"/>
  <c r="AD858" i="5"/>
  <c r="AE858" i="5" s="1"/>
  <c r="AH857" i="5"/>
  <c r="AD753" i="5"/>
  <c r="AE753" i="5" s="1"/>
  <c r="AH752" i="5"/>
  <c r="AD53" i="5"/>
  <c r="AE53" i="5" s="1"/>
  <c r="AH52" i="5"/>
  <c r="AF53" i="5" l="1"/>
  <c r="AG53" i="5"/>
  <c r="AF753" i="5"/>
  <c r="AG753" i="5"/>
  <c r="AF858" i="5"/>
  <c r="AG858" i="5"/>
  <c r="AF298" i="5"/>
  <c r="AG298" i="5"/>
  <c r="AF18" i="5"/>
  <c r="AG18" i="5"/>
  <c r="AF963" i="5"/>
  <c r="AG963" i="5"/>
  <c r="AF683" i="5"/>
  <c r="AG683" i="5"/>
  <c r="AF228" i="5"/>
  <c r="AG228" i="5"/>
  <c r="AF473" i="5"/>
  <c r="AG473" i="5"/>
  <c r="AF193" i="5"/>
  <c r="AG193" i="5"/>
  <c r="AF718" i="5"/>
  <c r="AG718" i="5"/>
  <c r="AF158" i="5"/>
  <c r="AG158" i="5"/>
  <c r="AF613" i="5"/>
  <c r="AG613" i="5"/>
  <c r="AF893" i="5"/>
  <c r="AG893" i="5"/>
  <c r="AF508" i="5"/>
  <c r="AG508" i="5"/>
  <c r="AF928" i="5"/>
  <c r="AG928" i="5"/>
  <c r="AF263" i="5"/>
  <c r="AG263" i="5"/>
  <c r="AF788" i="5"/>
  <c r="AG788" i="5"/>
  <c r="AF823" i="5"/>
  <c r="AG823" i="5"/>
  <c r="AF88" i="5"/>
  <c r="AG88" i="5"/>
  <c r="AF438" i="5"/>
  <c r="AG438" i="5"/>
  <c r="AF578" i="5"/>
  <c r="AG578" i="5"/>
  <c r="AD333" i="5"/>
  <c r="AE333" i="5" s="1"/>
  <c r="AH332" i="5"/>
  <c r="AF368" i="5"/>
  <c r="AG368" i="5"/>
  <c r="AF543" i="5"/>
  <c r="AG543" i="5"/>
  <c r="AF403" i="5"/>
  <c r="AG403" i="5"/>
  <c r="AF123" i="5"/>
  <c r="AG123" i="5"/>
  <c r="AF648" i="5"/>
  <c r="AG648" i="5"/>
  <c r="AD649" i="5" l="1"/>
  <c r="AE649" i="5" s="1"/>
  <c r="AH648" i="5"/>
  <c r="AD124" i="5"/>
  <c r="AE124" i="5" s="1"/>
  <c r="AH123" i="5"/>
  <c r="AD404" i="5"/>
  <c r="AE404" i="5" s="1"/>
  <c r="AH403" i="5"/>
  <c r="AD544" i="5"/>
  <c r="AE544" i="5" s="1"/>
  <c r="AH543" i="5"/>
  <c r="AD369" i="5"/>
  <c r="AE369" i="5" s="1"/>
  <c r="AH368" i="5"/>
  <c r="AF333" i="5"/>
  <c r="AG333" i="5"/>
  <c r="AD579" i="5"/>
  <c r="AE579" i="5" s="1"/>
  <c r="AH578" i="5"/>
  <c r="AD439" i="5"/>
  <c r="AE439" i="5" s="1"/>
  <c r="AH438" i="5"/>
  <c r="AD89" i="5"/>
  <c r="AE89" i="5" s="1"/>
  <c r="AH88" i="5"/>
  <c r="AD824" i="5"/>
  <c r="AE824" i="5" s="1"/>
  <c r="AH823" i="5"/>
  <c r="AD789" i="5"/>
  <c r="AE789" i="5" s="1"/>
  <c r="AH788" i="5"/>
  <c r="AD264" i="5"/>
  <c r="AE264" i="5" s="1"/>
  <c r="AH263" i="5"/>
  <c r="AD929" i="5"/>
  <c r="AE929" i="5" s="1"/>
  <c r="AH928" i="5"/>
  <c r="AD509" i="5"/>
  <c r="AE509" i="5" s="1"/>
  <c r="AH508" i="5"/>
  <c r="AD894" i="5"/>
  <c r="AE894" i="5" s="1"/>
  <c r="AH893" i="5"/>
  <c r="AD614" i="5"/>
  <c r="AE614" i="5" s="1"/>
  <c r="AH613" i="5"/>
  <c r="AD159" i="5"/>
  <c r="AE159" i="5" s="1"/>
  <c r="AH158" i="5"/>
  <c r="AD719" i="5"/>
  <c r="AE719" i="5" s="1"/>
  <c r="AH718" i="5"/>
  <c r="AD194" i="5"/>
  <c r="AE194" i="5" s="1"/>
  <c r="AH193" i="5"/>
  <c r="AD474" i="5"/>
  <c r="AE474" i="5" s="1"/>
  <c r="AH473" i="5"/>
  <c r="AD229" i="5"/>
  <c r="AE229" i="5" s="1"/>
  <c r="AH228" i="5"/>
  <c r="AD684" i="5"/>
  <c r="AE684" i="5" s="1"/>
  <c r="AH683" i="5"/>
  <c r="AD964" i="5"/>
  <c r="AE964" i="5" s="1"/>
  <c r="AH963" i="5"/>
  <c r="AD19" i="5"/>
  <c r="AE19" i="5" s="1"/>
  <c r="AH18" i="5"/>
  <c r="AD299" i="5"/>
  <c r="AE299" i="5" s="1"/>
  <c r="AH298" i="5"/>
  <c r="AD859" i="5"/>
  <c r="AE859" i="5" s="1"/>
  <c r="AH858" i="5"/>
  <c r="AD754" i="5"/>
  <c r="AE754" i="5" s="1"/>
  <c r="AH753" i="5"/>
  <c r="AD54" i="5"/>
  <c r="AE54" i="5" s="1"/>
  <c r="AH53" i="5"/>
  <c r="AF54" i="5" l="1"/>
  <c r="AG54" i="5"/>
  <c r="AF754" i="5"/>
  <c r="AG754" i="5"/>
  <c r="AF859" i="5"/>
  <c r="AG859" i="5"/>
  <c r="AF299" i="5"/>
  <c r="AG299" i="5"/>
  <c r="AF19" i="5"/>
  <c r="AG19" i="5"/>
  <c r="AF964" i="5"/>
  <c r="AG964" i="5"/>
  <c r="AF684" i="5"/>
  <c r="AG684" i="5"/>
  <c r="AF229" i="5"/>
  <c r="AG229" i="5"/>
  <c r="AF474" i="5"/>
  <c r="AG474" i="5"/>
  <c r="AF194" i="5"/>
  <c r="AG194" i="5"/>
  <c r="AF719" i="5"/>
  <c r="AG719" i="5"/>
  <c r="AF159" i="5"/>
  <c r="AG159" i="5"/>
  <c r="AF614" i="5"/>
  <c r="AG614" i="5"/>
  <c r="AF894" i="5"/>
  <c r="AG894" i="5"/>
  <c r="AF509" i="5"/>
  <c r="AG509" i="5"/>
  <c r="AF929" i="5"/>
  <c r="AG929" i="5"/>
  <c r="AF264" i="5"/>
  <c r="AG264" i="5"/>
  <c r="AF789" i="5"/>
  <c r="AG789" i="5"/>
  <c r="AF824" i="5"/>
  <c r="AG824" i="5"/>
  <c r="AF89" i="5"/>
  <c r="AG89" i="5"/>
  <c r="AF439" i="5"/>
  <c r="AG439" i="5"/>
  <c r="AF579" i="5"/>
  <c r="AG579" i="5"/>
  <c r="AD334" i="5"/>
  <c r="AE334" i="5" s="1"/>
  <c r="AH333" i="5"/>
  <c r="AF369" i="5"/>
  <c r="AG369" i="5"/>
  <c r="AF544" i="5"/>
  <c r="AG544" i="5"/>
  <c r="AF404" i="5"/>
  <c r="AG404" i="5"/>
  <c r="AF124" i="5"/>
  <c r="AG124" i="5"/>
  <c r="AF649" i="5"/>
  <c r="AG649" i="5"/>
  <c r="AD650" i="5" l="1"/>
  <c r="AE650" i="5" s="1"/>
  <c r="AH649" i="5"/>
  <c r="AD125" i="5"/>
  <c r="AE125" i="5" s="1"/>
  <c r="AH124" i="5"/>
  <c r="AD405" i="5"/>
  <c r="AE405" i="5" s="1"/>
  <c r="AH404" i="5"/>
  <c r="AD545" i="5"/>
  <c r="AE545" i="5" s="1"/>
  <c r="AH544" i="5"/>
  <c r="AD370" i="5"/>
  <c r="AE370" i="5" s="1"/>
  <c r="AH369" i="5"/>
  <c r="AF334" i="5"/>
  <c r="AG334" i="5"/>
  <c r="AD580" i="5"/>
  <c r="AE580" i="5" s="1"/>
  <c r="AH579" i="5"/>
  <c r="AD440" i="5"/>
  <c r="AE440" i="5" s="1"/>
  <c r="AH439" i="5"/>
  <c r="AD90" i="5"/>
  <c r="AE90" i="5" s="1"/>
  <c r="AH89" i="5"/>
  <c r="AD825" i="5"/>
  <c r="AE825" i="5" s="1"/>
  <c r="AH824" i="5"/>
  <c r="AD790" i="5"/>
  <c r="AE790" i="5" s="1"/>
  <c r="AH789" i="5"/>
  <c r="AD265" i="5"/>
  <c r="AE265" i="5" s="1"/>
  <c r="AH264" i="5"/>
  <c r="AD930" i="5"/>
  <c r="AE930" i="5" s="1"/>
  <c r="AH929" i="5"/>
  <c r="AD510" i="5"/>
  <c r="AE510" i="5" s="1"/>
  <c r="AH509" i="5"/>
  <c r="AD895" i="5"/>
  <c r="AE895" i="5" s="1"/>
  <c r="AH894" i="5"/>
  <c r="AD615" i="5"/>
  <c r="AE615" i="5" s="1"/>
  <c r="AH614" i="5"/>
  <c r="AD160" i="5"/>
  <c r="AE160" i="5" s="1"/>
  <c r="AH159" i="5"/>
  <c r="AD720" i="5"/>
  <c r="AE720" i="5" s="1"/>
  <c r="AH719" i="5"/>
  <c r="AD195" i="5"/>
  <c r="AE195" i="5" s="1"/>
  <c r="AH194" i="5"/>
  <c r="AD475" i="5"/>
  <c r="AE475" i="5" s="1"/>
  <c r="AH474" i="5"/>
  <c r="AD230" i="5"/>
  <c r="AE230" i="5" s="1"/>
  <c r="AH229" i="5"/>
  <c r="AD685" i="5"/>
  <c r="AE685" i="5" s="1"/>
  <c r="AH684" i="5"/>
  <c r="AD965" i="5"/>
  <c r="AE965" i="5" s="1"/>
  <c r="AH964" i="5"/>
  <c r="AD20" i="5"/>
  <c r="AE20" i="5" s="1"/>
  <c r="AH19" i="5"/>
  <c r="AD300" i="5"/>
  <c r="AE300" i="5" s="1"/>
  <c r="AH299" i="5"/>
  <c r="AD860" i="5"/>
  <c r="AE860" i="5" s="1"/>
  <c r="AH859" i="5"/>
  <c r="AD755" i="5"/>
  <c r="AE755" i="5" s="1"/>
  <c r="AH754" i="5"/>
  <c r="AD55" i="5"/>
  <c r="AE55" i="5" s="1"/>
  <c r="AH54" i="5"/>
  <c r="AF55" i="5" l="1"/>
  <c r="AG55" i="5"/>
  <c r="AF755" i="5"/>
  <c r="AG755" i="5"/>
  <c r="AF860" i="5"/>
  <c r="AG860" i="5"/>
  <c r="AF300" i="5"/>
  <c r="AG300" i="5"/>
  <c r="AF20" i="5"/>
  <c r="AG20" i="5"/>
  <c r="AF965" i="5"/>
  <c r="AG965" i="5"/>
  <c r="AF685" i="5"/>
  <c r="AG685" i="5"/>
  <c r="AF230" i="5"/>
  <c r="AG230" i="5"/>
  <c r="AF475" i="5"/>
  <c r="AG475" i="5"/>
  <c r="AF195" i="5"/>
  <c r="AG195" i="5"/>
  <c r="AF720" i="5"/>
  <c r="AG720" i="5"/>
  <c r="AF160" i="5"/>
  <c r="AG160" i="5"/>
  <c r="AF615" i="5"/>
  <c r="AG615" i="5"/>
  <c r="AF895" i="5"/>
  <c r="AG895" i="5"/>
  <c r="AF510" i="5"/>
  <c r="AG510" i="5"/>
  <c r="AF930" i="5"/>
  <c r="AG930" i="5"/>
  <c r="AF265" i="5"/>
  <c r="AG265" i="5"/>
  <c r="AF790" i="5"/>
  <c r="AG790" i="5"/>
  <c r="AF825" i="5"/>
  <c r="AG825" i="5"/>
  <c r="AF90" i="5"/>
  <c r="AG90" i="5"/>
  <c r="AF440" i="5"/>
  <c r="AG440" i="5"/>
  <c r="AF580" i="5"/>
  <c r="AG580" i="5"/>
  <c r="AD335" i="5"/>
  <c r="AE335" i="5" s="1"/>
  <c r="AH334" i="5"/>
  <c r="AF370" i="5"/>
  <c r="AG370" i="5"/>
  <c r="AF545" i="5"/>
  <c r="AG545" i="5"/>
  <c r="AF405" i="5"/>
  <c r="AG405" i="5"/>
  <c r="AF125" i="5"/>
  <c r="AG125" i="5"/>
  <c r="AF650" i="5"/>
  <c r="AG650" i="5"/>
  <c r="AD651" i="5" l="1"/>
  <c r="AE651" i="5" s="1"/>
  <c r="AH650" i="5"/>
  <c r="AD126" i="5"/>
  <c r="AE126" i="5" s="1"/>
  <c r="AH125" i="5"/>
  <c r="AD406" i="5"/>
  <c r="AE406" i="5" s="1"/>
  <c r="AH405" i="5"/>
  <c r="AD546" i="5"/>
  <c r="AE546" i="5" s="1"/>
  <c r="AH545" i="5"/>
  <c r="AD371" i="5"/>
  <c r="AE371" i="5" s="1"/>
  <c r="AH370" i="5"/>
  <c r="AF335" i="5"/>
  <c r="AG335" i="5"/>
  <c r="AD581" i="5"/>
  <c r="AE581" i="5" s="1"/>
  <c r="AH580" i="5"/>
  <c r="AD441" i="5"/>
  <c r="AE441" i="5" s="1"/>
  <c r="AH440" i="5"/>
  <c r="AD91" i="5"/>
  <c r="AE91" i="5" s="1"/>
  <c r="AH90" i="5"/>
  <c r="AD826" i="5"/>
  <c r="AE826" i="5" s="1"/>
  <c r="AH825" i="5"/>
  <c r="AD791" i="5"/>
  <c r="AE791" i="5" s="1"/>
  <c r="AH790" i="5"/>
  <c r="AD266" i="5"/>
  <c r="AE266" i="5" s="1"/>
  <c r="AH265" i="5"/>
  <c r="AD931" i="5"/>
  <c r="AE931" i="5" s="1"/>
  <c r="AH930" i="5"/>
  <c r="AD511" i="5"/>
  <c r="AE511" i="5" s="1"/>
  <c r="AH510" i="5"/>
  <c r="AD896" i="5"/>
  <c r="AE896" i="5" s="1"/>
  <c r="AH895" i="5"/>
  <c r="AD616" i="5"/>
  <c r="AE616" i="5" s="1"/>
  <c r="AH615" i="5"/>
  <c r="AD161" i="5"/>
  <c r="AE161" i="5" s="1"/>
  <c r="AH160" i="5"/>
  <c r="AD721" i="5"/>
  <c r="AE721" i="5" s="1"/>
  <c r="AH720" i="5"/>
  <c r="AD196" i="5"/>
  <c r="AE196" i="5" s="1"/>
  <c r="AH195" i="5"/>
  <c r="AD476" i="5"/>
  <c r="AE476" i="5" s="1"/>
  <c r="AH475" i="5"/>
  <c r="AD231" i="5"/>
  <c r="AE231" i="5" s="1"/>
  <c r="AH230" i="5"/>
  <c r="AD686" i="5"/>
  <c r="AE686" i="5" s="1"/>
  <c r="AH685" i="5"/>
  <c r="AD966" i="5"/>
  <c r="AE966" i="5" s="1"/>
  <c r="AH965" i="5"/>
  <c r="AD21" i="5"/>
  <c r="AE21" i="5" s="1"/>
  <c r="AH20" i="5"/>
  <c r="AD301" i="5"/>
  <c r="AE301" i="5" s="1"/>
  <c r="AH300" i="5"/>
  <c r="AD861" i="5"/>
  <c r="AE861" i="5" s="1"/>
  <c r="AH860" i="5"/>
  <c r="AD756" i="5"/>
  <c r="AE756" i="5" s="1"/>
  <c r="AH755" i="5"/>
  <c r="AD56" i="5"/>
  <c r="AE56" i="5" s="1"/>
  <c r="AH55" i="5"/>
  <c r="AF56" i="5" l="1"/>
  <c r="AG56" i="5"/>
  <c r="AF756" i="5"/>
  <c r="AG756" i="5"/>
  <c r="AF861" i="5"/>
  <c r="AG861" i="5"/>
  <c r="AF301" i="5"/>
  <c r="AG301" i="5"/>
  <c r="AF21" i="5"/>
  <c r="AG21" i="5"/>
  <c r="AF966" i="5"/>
  <c r="AG966" i="5"/>
  <c r="AF686" i="5"/>
  <c r="AG686" i="5"/>
  <c r="AF231" i="5"/>
  <c r="AG231" i="5"/>
  <c r="AF476" i="5"/>
  <c r="AG476" i="5"/>
  <c r="AF196" i="5"/>
  <c r="AG196" i="5"/>
  <c r="AF721" i="5"/>
  <c r="AG721" i="5"/>
  <c r="AF161" i="5"/>
  <c r="AG161" i="5"/>
  <c r="AF616" i="5"/>
  <c r="AG616" i="5"/>
  <c r="AF896" i="5"/>
  <c r="AG896" i="5"/>
  <c r="AF511" i="5"/>
  <c r="AG511" i="5"/>
  <c r="AF931" i="5"/>
  <c r="AG931" i="5"/>
  <c r="AF266" i="5"/>
  <c r="AG266" i="5"/>
  <c r="AF791" i="5"/>
  <c r="AG791" i="5"/>
  <c r="AF826" i="5"/>
  <c r="AG826" i="5"/>
  <c r="AF91" i="5"/>
  <c r="AG91" i="5"/>
  <c r="AF441" i="5"/>
  <c r="AG441" i="5"/>
  <c r="AF581" i="5"/>
  <c r="AG581" i="5"/>
  <c r="AD336" i="5"/>
  <c r="AE336" i="5" s="1"/>
  <c r="AH335" i="5"/>
  <c r="AF371" i="5"/>
  <c r="AG371" i="5"/>
  <c r="AF546" i="5"/>
  <c r="AG546" i="5"/>
  <c r="AF406" i="5"/>
  <c r="AG406" i="5"/>
  <c r="AF126" i="5"/>
  <c r="AG126" i="5"/>
  <c r="AF651" i="5"/>
  <c r="AG651" i="5"/>
  <c r="AD652" i="5" l="1"/>
  <c r="AE652" i="5" s="1"/>
  <c r="AH651" i="5"/>
  <c r="AD127" i="5"/>
  <c r="AE127" i="5" s="1"/>
  <c r="AH126" i="5"/>
  <c r="AD407" i="5"/>
  <c r="AE407" i="5" s="1"/>
  <c r="AH406" i="5"/>
  <c r="AD547" i="5"/>
  <c r="AE547" i="5" s="1"/>
  <c r="AH546" i="5"/>
  <c r="AD372" i="5"/>
  <c r="AE372" i="5" s="1"/>
  <c r="AH371" i="5"/>
  <c r="AF336" i="5"/>
  <c r="AG336" i="5"/>
  <c r="AD582" i="5"/>
  <c r="AE582" i="5" s="1"/>
  <c r="AH581" i="5"/>
  <c r="AD442" i="5"/>
  <c r="AE442" i="5" s="1"/>
  <c r="AH441" i="5"/>
  <c r="AD92" i="5"/>
  <c r="AE92" i="5" s="1"/>
  <c r="AH91" i="5"/>
  <c r="AD827" i="5"/>
  <c r="AE827" i="5" s="1"/>
  <c r="AH826" i="5"/>
  <c r="AD792" i="5"/>
  <c r="AE792" i="5" s="1"/>
  <c r="AH791" i="5"/>
  <c r="AD267" i="5"/>
  <c r="AE267" i="5" s="1"/>
  <c r="AH266" i="5"/>
  <c r="AD932" i="5"/>
  <c r="AE932" i="5" s="1"/>
  <c r="AH931" i="5"/>
  <c r="AD512" i="5"/>
  <c r="AE512" i="5" s="1"/>
  <c r="AH511" i="5"/>
  <c r="AD897" i="5"/>
  <c r="AE897" i="5" s="1"/>
  <c r="AH896" i="5"/>
  <c r="AD617" i="5"/>
  <c r="AE617" i="5" s="1"/>
  <c r="AH616" i="5"/>
  <c r="AD162" i="5"/>
  <c r="AE162" i="5" s="1"/>
  <c r="AH161" i="5"/>
  <c r="AD722" i="5"/>
  <c r="AE722" i="5" s="1"/>
  <c r="AH721" i="5"/>
  <c r="AD197" i="5"/>
  <c r="AE197" i="5" s="1"/>
  <c r="AH196" i="5"/>
  <c r="AD477" i="5"/>
  <c r="AE477" i="5" s="1"/>
  <c r="AH476" i="5"/>
  <c r="AD232" i="5"/>
  <c r="AE232" i="5" s="1"/>
  <c r="AH231" i="5"/>
  <c r="AD687" i="5"/>
  <c r="AE687" i="5" s="1"/>
  <c r="AH686" i="5"/>
  <c r="AD967" i="5"/>
  <c r="AE967" i="5" s="1"/>
  <c r="AH966" i="5"/>
  <c r="AD22" i="5"/>
  <c r="AE22" i="5" s="1"/>
  <c r="AH21" i="5"/>
  <c r="AD302" i="5"/>
  <c r="AE302" i="5" s="1"/>
  <c r="AH301" i="5"/>
  <c r="AD862" i="5"/>
  <c r="AE862" i="5" s="1"/>
  <c r="AH861" i="5"/>
  <c r="AD757" i="5"/>
  <c r="AE757" i="5" s="1"/>
  <c r="AH756" i="5"/>
  <c r="AD57" i="5"/>
  <c r="AE57" i="5" s="1"/>
  <c r="AH56" i="5"/>
  <c r="AF57" i="5" l="1"/>
  <c r="AG57" i="5"/>
  <c r="AF757" i="5"/>
  <c r="AG757" i="5"/>
  <c r="AF862" i="5"/>
  <c r="AG862" i="5"/>
  <c r="AF302" i="5"/>
  <c r="AG302" i="5"/>
  <c r="AF22" i="5"/>
  <c r="AG22" i="5"/>
  <c r="AF967" i="5"/>
  <c r="AG967" i="5"/>
  <c r="AF687" i="5"/>
  <c r="AG687" i="5"/>
  <c r="AF232" i="5"/>
  <c r="AG232" i="5"/>
  <c r="AF477" i="5"/>
  <c r="AG477" i="5"/>
  <c r="AF197" i="5"/>
  <c r="AG197" i="5"/>
  <c r="AF722" i="5"/>
  <c r="AG722" i="5"/>
  <c r="AF162" i="5"/>
  <c r="AG162" i="5"/>
  <c r="AF617" i="5"/>
  <c r="AG617" i="5"/>
  <c r="AF897" i="5"/>
  <c r="AG897" i="5"/>
  <c r="AF512" i="5"/>
  <c r="AG512" i="5"/>
  <c r="AF932" i="5"/>
  <c r="AG932" i="5"/>
  <c r="AF267" i="5"/>
  <c r="AG267" i="5"/>
  <c r="AF792" i="5"/>
  <c r="AG792" i="5"/>
  <c r="AF827" i="5"/>
  <c r="AG827" i="5"/>
  <c r="AF92" i="5"/>
  <c r="AG92" i="5"/>
  <c r="AF442" i="5"/>
  <c r="AG442" i="5"/>
  <c r="AF582" i="5"/>
  <c r="AG582" i="5"/>
  <c r="AD337" i="5"/>
  <c r="AE337" i="5" s="1"/>
  <c r="AH336" i="5"/>
  <c r="AF372" i="5"/>
  <c r="AG372" i="5"/>
  <c r="AF547" i="5"/>
  <c r="AG547" i="5"/>
  <c r="AF407" i="5"/>
  <c r="AG407" i="5"/>
  <c r="AF127" i="5"/>
  <c r="AG127" i="5"/>
  <c r="AF652" i="5"/>
  <c r="AG652" i="5"/>
  <c r="AD653" i="5" l="1"/>
  <c r="AE653" i="5" s="1"/>
  <c r="AH652" i="5"/>
  <c r="AD128" i="5"/>
  <c r="AE128" i="5" s="1"/>
  <c r="AH127" i="5"/>
  <c r="AD408" i="5"/>
  <c r="AE408" i="5" s="1"/>
  <c r="AH407" i="5"/>
  <c r="AD548" i="5"/>
  <c r="AE548" i="5" s="1"/>
  <c r="AH547" i="5"/>
  <c r="AD373" i="5"/>
  <c r="AE373" i="5" s="1"/>
  <c r="AH372" i="5"/>
  <c r="AF337" i="5"/>
  <c r="AG337" i="5"/>
  <c r="AD583" i="5"/>
  <c r="AE583" i="5" s="1"/>
  <c r="AH582" i="5"/>
  <c r="AD443" i="5"/>
  <c r="AE443" i="5" s="1"/>
  <c r="AH442" i="5"/>
  <c r="AD93" i="5"/>
  <c r="AE93" i="5" s="1"/>
  <c r="AH92" i="5"/>
  <c r="AD828" i="5"/>
  <c r="AE828" i="5" s="1"/>
  <c r="AH827" i="5"/>
  <c r="AD793" i="5"/>
  <c r="AE793" i="5" s="1"/>
  <c r="AH792" i="5"/>
  <c r="AD268" i="5"/>
  <c r="AE268" i="5" s="1"/>
  <c r="AH267" i="5"/>
  <c r="AD933" i="5"/>
  <c r="AE933" i="5" s="1"/>
  <c r="AH932" i="5"/>
  <c r="AD513" i="5"/>
  <c r="AE513" i="5" s="1"/>
  <c r="AH512" i="5"/>
  <c r="AD898" i="5"/>
  <c r="AE898" i="5" s="1"/>
  <c r="AH897" i="5"/>
  <c r="AD618" i="5"/>
  <c r="AE618" i="5" s="1"/>
  <c r="AH617" i="5"/>
  <c r="AD163" i="5"/>
  <c r="AE163" i="5" s="1"/>
  <c r="AH162" i="5"/>
  <c r="AD723" i="5"/>
  <c r="AE723" i="5" s="1"/>
  <c r="AH722" i="5"/>
  <c r="AD198" i="5"/>
  <c r="AE198" i="5" s="1"/>
  <c r="AH197" i="5"/>
  <c r="AD478" i="5"/>
  <c r="AE478" i="5" s="1"/>
  <c r="AH477" i="5"/>
  <c r="AD233" i="5"/>
  <c r="AE233" i="5" s="1"/>
  <c r="AH232" i="5"/>
  <c r="AD688" i="5"/>
  <c r="AE688" i="5" s="1"/>
  <c r="AH687" i="5"/>
  <c r="AD968" i="5"/>
  <c r="AE968" i="5" s="1"/>
  <c r="AH967" i="5"/>
  <c r="AD23" i="5"/>
  <c r="AE23" i="5" s="1"/>
  <c r="AH22" i="5"/>
  <c r="AD303" i="5"/>
  <c r="AE303" i="5" s="1"/>
  <c r="AH302" i="5"/>
  <c r="AD863" i="5"/>
  <c r="AE863" i="5" s="1"/>
  <c r="AH862" i="5"/>
  <c r="AD758" i="5"/>
  <c r="AE758" i="5" s="1"/>
  <c r="AH757" i="5"/>
  <c r="AD58" i="5"/>
  <c r="AE58" i="5" s="1"/>
  <c r="AH57" i="5"/>
  <c r="AF58" i="5" l="1"/>
  <c r="AG58" i="5"/>
  <c r="AF758" i="5"/>
  <c r="AG758" i="5"/>
  <c r="AF863" i="5"/>
  <c r="AG863" i="5"/>
  <c r="AF303" i="5"/>
  <c r="AG303" i="5"/>
  <c r="AF23" i="5"/>
  <c r="AG23" i="5"/>
  <c r="AF968" i="5"/>
  <c r="AG968" i="5"/>
  <c r="AF688" i="5"/>
  <c r="AG688" i="5"/>
  <c r="AF233" i="5"/>
  <c r="AG233" i="5"/>
  <c r="AF478" i="5"/>
  <c r="AG478" i="5"/>
  <c r="AF198" i="5"/>
  <c r="AG198" i="5"/>
  <c r="AF723" i="5"/>
  <c r="AG723" i="5"/>
  <c r="AF163" i="5"/>
  <c r="AG163" i="5"/>
  <c r="AF618" i="5"/>
  <c r="AG618" i="5"/>
  <c r="AF898" i="5"/>
  <c r="AG898" i="5"/>
  <c r="AF513" i="5"/>
  <c r="AG513" i="5"/>
  <c r="AF933" i="5"/>
  <c r="AG933" i="5"/>
  <c r="AF268" i="5"/>
  <c r="AG268" i="5"/>
  <c r="AF793" i="5"/>
  <c r="AG793" i="5"/>
  <c r="AF828" i="5"/>
  <c r="AG828" i="5"/>
  <c r="AF93" i="5"/>
  <c r="AG93" i="5"/>
  <c r="AF443" i="5"/>
  <c r="AG443" i="5"/>
  <c r="AF583" i="5"/>
  <c r="AG583" i="5"/>
  <c r="AD338" i="5"/>
  <c r="AE338" i="5" s="1"/>
  <c r="AH337" i="5"/>
  <c r="AF373" i="5"/>
  <c r="AG373" i="5"/>
  <c r="AF548" i="5"/>
  <c r="AG548" i="5"/>
  <c r="AF408" i="5"/>
  <c r="AG408" i="5"/>
  <c r="AF128" i="5"/>
  <c r="AG128" i="5"/>
  <c r="AF653" i="5"/>
  <c r="AG653" i="5"/>
  <c r="AD654" i="5" l="1"/>
  <c r="AE654" i="5" s="1"/>
  <c r="AH653" i="5"/>
  <c r="AD129" i="5"/>
  <c r="AE129" i="5" s="1"/>
  <c r="AH128" i="5"/>
  <c r="AD409" i="5"/>
  <c r="AE409" i="5" s="1"/>
  <c r="AH408" i="5"/>
  <c r="AD549" i="5"/>
  <c r="AE549" i="5" s="1"/>
  <c r="AH548" i="5"/>
  <c r="AD374" i="5"/>
  <c r="AE374" i="5" s="1"/>
  <c r="AH373" i="5"/>
  <c r="AF338" i="5"/>
  <c r="AG338" i="5"/>
  <c r="AD584" i="5"/>
  <c r="AE584" i="5" s="1"/>
  <c r="AH583" i="5"/>
  <c r="AD444" i="5"/>
  <c r="AE444" i="5" s="1"/>
  <c r="AH443" i="5"/>
  <c r="AD94" i="5"/>
  <c r="AE94" i="5" s="1"/>
  <c r="AH93" i="5"/>
  <c r="AD829" i="5"/>
  <c r="AE829" i="5" s="1"/>
  <c r="AH828" i="5"/>
  <c r="AD794" i="5"/>
  <c r="AE794" i="5" s="1"/>
  <c r="AH793" i="5"/>
  <c r="AD269" i="5"/>
  <c r="AE269" i="5" s="1"/>
  <c r="AH268" i="5"/>
  <c r="AD934" i="5"/>
  <c r="AE934" i="5" s="1"/>
  <c r="AH933" i="5"/>
  <c r="AD514" i="5"/>
  <c r="AE514" i="5" s="1"/>
  <c r="AH513" i="5"/>
  <c r="AD899" i="5"/>
  <c r="AE899" i="5" s="1"/>
  <c r="AH898" i="5"/>
  <c r="AD619" i="5"/>
  <c r="AE619" i="5" s="1"/>
  <c r="AH618" i="5"/>
  <c r="AD164" i="5"/>
  <c r="AE164" i="5" s="1"/>
  <c r="AH163" i="5"/>
  <c r="AD724" i="5"/>
  <c r="AE724" i="5" s="1"/>
  <c r="AH723" i="5"/>
  <c r="AD199" i="5"/>
  <c r="AE199" i="5" s="1"/>
  <c r="AH198" i="5"/>
  <c r="AD479" i="5"/>
  <c r="AE479" i="5" s="1"/>
  <c r="AH478" i="5"/>
  <c r="AD234" i="5"/>
  <c r="AE234" i="5" s="1"/>
  <c r="AH233" i="5"/>
  <c r="AD689" i="5"/>
  <c r="AE689" i="5" s="1"/>
  <c r="AH688" i="5"/>
  <c r="AD969" i="5"/>
  <c r="AE969" i="5" s="1"/>
  <c r="AH968" i="5"/>
  <c r="AD24" i="5"/>
  <c r="AE24" i="5" s="1"/>
  <c r="AH23" i="5"/>
  <c r="AD304" i="5"/>
  <c r="AE304" i="5" s="1"/>
  <c r="AH303" i="5"/>
  <c r="AD864" i="5"/>
  <c r="AE864" i="5" s="1"/>
  <c r="AH863" i="5"/>
  <c r="AD759" i="5"/>
  <c r="AE759" i="5" s="1"/>
  <c r="AH758" i="5"/>
  <c r="AD59" i="5"/>
  <c r="AE59" i="5" s="1"/>
  <c r="AH58" i="5"/>
  <c r="AF59" i="5" l="1"/>
  <c r="AG59" i="5"/>
  <c r="AF759" i="5"/>
  <c r="AG759" i="5"/>
  <c r="AF864" i="5"/>
  <c r="AG864" i="5"/>
  <c r="AF304" i="5"/>
  <c r="AG304" i="5"/>
  <c r="AF24" i="5"/>
  <c r="AG24" i="5"/>
  <c r="AF969" i="5"/>
  <c r="AG969" i="5"/>
  <c r="AF689" i="5"/>
  <c r="AG689" i="5"/>
  <c r="AF234" i="5"/>
  <c r="AG234" i="5"/>
  <c r="AF479" i="5"/>
  <c r="AG479" i="5"/>
  <c r="AF199" i="5"/>
  <c r="AG199" i="5"/>
  <c r="AF724" i="5"/>
  <c r="AG724" i="5"/>
  <c r="AF164" i="5"/>
  <c r="AG164" i="5"/>
  <c r="AF619" i="5"/>
  <c r="AG619" i="5"/>
  <c r="AF899" i="5"/>
  <c r="AG899" i="5"/>
  <c r="AF514" i="5"/>
  <c r="AG514" i="5"/>
  <c r="AF934" i="5"/>
  <c r="AG934" i="5"/>
  <c r="AF269" i="5"/>
  <c r="AG269" i="5"/>
  <c r="AF794" i="5"/>
  <c r="AG794" i="5"/>
  <c r="AF829" i="5"/>
  <c r="AG829" i="5"/>
  <c r="AF94" i="5"/>
  <c r="AG94" i="5"/>
  <c r="AF444" i="5"/>
  <c r="AG444" i="5"/>
  <c r="AF584" i="5"/>
  <c r="AG584" i="5"/>
  <c r="AD339" i="5"/>
  <c r="AE339" i="5" s="1"/>
  <c r="AH338" i="5"/>
  <c r="AF374" i="5"/>
  <c r="AG374" i="5"/>
  <c r="AF549" i="5"/>
  <c r="AG549" i="5"/>
  <c r="AF409" i="5"/>
  <c r="AG409" i="5"/>
  <c r="AF129" i="5"/>
  <c r="AG129" i="5"/>
  <c r="AF654" i="5"/>
  <c r="AG654" i="5"/>
  <c r="AD655" i="5" l="1"/>
  <c r="AE655" i="5" s="1"/>
  <c r="AH654" i="5"/>
  <c r="AD130" i="5"/>
  <c r="AE130" i="5" s="1"/>
  <c r="AH129" i="5"/>
  <c r="AD410" i="5"/>
  <c r="AE410" i="5" s="1"/>
  <c r="AH409" i="5"/>
  <c r="AD550" i="5"/>
  <c r="AE550" i="5" s="1"/>
  <c r="AH549" i="5"/>
  <c r="AD375" i="5"/>
  <c r="AE375" i="5" s="1"/>
  <c r="AH374" i="5"/>
  <c r="AF339" i="5"/>
  <c r="AG339" i="5"/>
  <c r="AD585" i="5"/>
  <c r="AE585" i="5" s="1"/>
  <c r="AH584" i="5"/>
  <c r="AD445" i="5"/>
  <c r="AE445" i="5" s="1"/>
  <c r="AH444" i="5"/>
  <c r="AD95" i="5"/>
  <c r="AE95" i="5" s="1"/>
  <c r="AH94" i="5"/>
  <c r="AD830" i="5"/>
  <c r="AE830" i="5" s="1"/>
  <c r="AH829" i="5"/>
  <c r="AD795" i="5"/>
  <c r="AE795" i="5" s="1"/>
  <c r="AH794" i="5"/>
  <c r="AD270" i="5"/>
  <c r="AE270" i="5" s="1"/>
  <c r="AH269" i="5"/>
  <c r="AD935" i="5"/>
  <c r="AE935" i="5" s="1"/>
  <c r="AH934" i="5"/>
  <c r="AD515" i="5"/>
  <c r="AE515" i="5" s="1"/>
  <c r="AH514" i="5"/>
  <c r="AD900" i="5"/>
  <c r="AE900" i="5" s="1"/>
  <c r="AH899" i="5"/>
  <c r="AD620" i="5"/>
  <c r="AE620" i="5" s="1"/>
  <c r="AH619" i="5"/>
  <c r="AD165" i="5"/>
  <c r="AE165" i="5" s="1"/>
  <c r="AH164" i="5"/>
  <c r="AD725" i="5"/>
  <c r="AE725" i="5" s="1"/>
  <c r="AH724" i="5"/>
  <c r="AD200" i="5"/>
  <c r="AE200" i="5" s="1"/>
  <c r="AH199" i="5"/>
  <c r="AD480" i="5"/>
  <c r="AE480" i="5" s="1"/>
  <c r="AH479" i="5"/>
  <c r="AD235" i="5"/>
  <c r="AE235" i="5" s="1"/>
  <c r="AH234" i="5"/>
  <c r="AD690" i="5"/>
  <c r="AE690" i="5" s="1"/>
  <c r="AH689" i="5"/>
  <c r="AD970" i="5"/>
  <c r="AE970" i="5" s="1"/>
  <c r="AH969" i="5"/>
  <c r="AD25" i="5"/>
  <c r="AE25" i="5" s="1"/>
  <c r="AH24" i="5"/>
  <c r="AD305" i="5"/>
  <c r="AE305" i="5" s="1"/>
  <c r="AH304" i="5"/>
  <c r="AD865" i="5"/>
  <c r="AE865" i="5" s="1"/>
  <c r="AH864" i="5"/>
  <c r="AD760" i="5"/>
  <c r="AE760" i="5" s="1"/>
  <c r="AH759" i="5"/>
  <c r="AD60" i="5"/>
  <c r="AE60" i="5" s="1"/>
  <c r="AH59" i="5"/>
  <c r="AF60" i="5" l="1"/>
  <c r="AG60" i="5"/>
  <c r="AF760" i="5"/>
  <c r="AG760" i="5"/>
  <c r="AF865" i="5"/>
  <c r="AG865" i="5"/>
  <c r="AF305" i="5"/>
  <c r="AG305" i="5"/>
  <c r="AF25" i="5"/>
  <c r="AG25" i="5"/>
  <c r="AF970" i="5"/>
  <c r="AG970" i="5"/>
  <c r="AF690" i="5"/>
  <c r="AG690" i="5"/>
  <c r="AF235" i="5"/>
  <c r="AG235" i="5"/>
  <c r="AF480" i="5"/>
  <c r="AG480" i="5"/>
  <c r="AF200" i="5"/>
  <c r="AG200" i="5"/>
  <c r="AF725" i="5"/>
  <c r="AG725" i="5"/>
  <c r="AF165" i="5"/>
  <c r="AG165" i="5"/>
  <c r="AF620" i="5"/>
  <c r="AG620" i="5"/>
  <c r="AF900" i="5"/>
  <c r="AG900" i="5"/>
  <c r="AF515" i="5"/>
  <c r="AG515" i="5"/>
  <c r="AF935" i="5"/>
  <c r="AG935" i="5"/>
  <c r="AF270" i="5"/>
  <c r="AG270" i="5"/>
  <c r="AF795" i="5"/>
  <c r="AG795" i="5"/>
  <c r="AF830" i="5"/>
  <c r="AG830" i="5"/>
  <c r="AF95" i="5"/>
  <c r="AG95" i="5"/>
  <c r="AF445" i="5"/>
  <c r="AG445" i="5"/>
  <c r="AF585" i="5"/>
  <c r="AG585" i="5"/>
  <c r="AD340" i="5"/>
  <c r="AE340" i="5" s="1"/>
  <c r="AH339" i="5"/>
  <c r="AF375" i="5"/>
  <c r="AG375" i="5"/>
  <c r="AF550" i="5"/>
  <c r="AG550" i="5"/>
  <c r="AF410" i="5"/>
  <c r="AG410" i="5"/>
  <c r="AF130" i="5"/>
  <c r="AG130" i="5"/>
  <c r="AF655" i="5"/>
  <c r="AG655" i="5"/>
  <c r="AD656" i="5" l="1"/>
  <c r="AE656" i="5" s="1"/>
  <c r="AH655" i="5"/>
  <c r="AD131" i="5"/>
  <c r="AE131" i="5" s="1"/>
  <c r="AH130" i="5"/>
  <c r="AD411" i="5"/>
  <c r="AE411" i="5" s="1"/>
  <c r="AH410" i="5"/>
  <c r="AD551" i="5"/>
  <c r="AE551" i="5" s="1"/>
  <c r="AH550" i="5"/>
  <c r="AD376" i="5"/>
  <c r="AE376" i="5" s="1"/>
  <c r="AH375" i="5"/>
  <c r="AF340" i="5"/>
  <c r="AG340" i="5"/>
  <c r="AD586" i="5"/>
  <c r="AE586" i="5" s="1"/>
  <c r="AH585" i="5"/>
  <c r="AD446" i="5"/>
  <c r="AE446" i="5" s="1"/>
  <c r="AH445" i="5"/>
  <c r="AD96" i="5"/>
  <c r="AE96" i="5" s="1"/>
  <c r="AH95" i="5"/>
  <c r="AD831" i="5"/>
  <c r="AE831" i="5" s="1"/>
  <c r="AH830" i="5"/>
  <c r="AD796" i="5"/>
  <c r="AE796" i="5" s="1"/>
  <c r="AH795" i="5"/>
  <c r="AD271" i="5"/>
  <c r="AE271" i="5" s="1"/>
  <c r="AH270" i="5"/>
  <c r="AD936" i="5"/>
  <c r="AE936" i="5" s="1"/>
  <c r="AH935" i="5"/>
  <c r="AD516" i="5"/>
  <c r="AE516" i="5" s="1"/>
  <c r="AH515" i="5"/>
  <c r="AD901" i="5"/>
  <c r="AE901" i="5" s="1"/>
  <c r="AH900" i="5"/>
  <c r="AD621" i="5"/>
  <c r="AE621" i="5" s="1"/>
  <c r="AH620" i="5"/>
  <c r="AD166" i="5"/>
  <c r="AE166" i="5" s="1"/>
  <c r="AH165" i="5"/>
  <c r="AD726" i="5"/>
  <c r="AE726" i="5" s="1"/>
  <c r="AH725" i="5"/>
  <c r="AD201" i="5"/>
  <c r="AE201" i="5" s="1"/>
  <c r="AH200" i="5"/>
  <c r="AD481" i="5"/>
  <c r="AE481" i="5" s="1"/>
  <c r="AH480" i="5"/>
  <c r="AD236" i="5"/>
  <c r="AE236" i="5" s="1"/>
  <c r="AH235" i="5"/>
  <c r="AD691" i="5"/>
  <c r="AE691" i="5" s="1"/>
  <c r="AH690" i="5"/>
  <c r="AD971" i="5"/>
  <c r="AE971" i="5" s="1"/>
  <c r="AH970" i="5"/>
  <c r="AD26" i="5"/>
  <c r="AE26" i="5" s="1"/>
  <c r="AH25" i="5"/>
  <c r="AD306" i="5"/>
  <c r="AE306" i="5" s="1"/>
  <c r="AH305" i="5"/>
  <c r="AD866" i="5"/>
  <c r="AE866" i="5" s="1"/>
  <c r="AH865" i="5"/>
  <c r="AD761" i="5"/>
  <c r="AE761" i="5" s="1"/>
  <c r="AH760" i="5"/>
  <c r="AD61" i="5"/>
  <c r="AE61" i="5" s="1"/>
  <c r="AH60" i="5"/>
  <c r="AF61" i="5" l="1"/>
  <c r="AG61" i="5"/>
  <c r="AF761" i="5"/>
  <c r="AG761" i="5"/>
  <c r="AF866" i="5"/>
  <c r="AG866" i="5"/>
  <c r="AF306" i="5"/>
  <c r="AG306" i="5"/>
  <c r="AF26" i="5"/>
  <c r="AG26" i="5"/>
  <c r="AF971" i="5"/>
  <c r="AG971" i="5"/>
  <c r="AF691" i="5"/>
  <c r="AG691" i="5"/>
  <c r="AF236" i="5"/>
  <c r="AG236" i="5"/>
  <c r="AF481" i="5"/>
  <c r="AG481" i="5"/>
  <c r="AF201" i="5"/>
  <c r="AG201" i="5"/>
  <c r="AF726" i="5"/>
  <c r="AG726" i="5"/>
  <c r="AF166" i="5"/>
  <c r="AG166" i="5"/>
  <c r="AF621" i="5"/>
  <c r="AG621" i="5"/>
  <c r="AF901" i="5"/>
  <c r="AG901" i="5"/>
  <c r="AF516" i="5"/>
  <c r="AG516" i="5"/>
  <c r="AF936" i="5"/>
  <c r="AG936" i="5"/>
  <c r="AF271" i="5"/>
  <c r="AG271" i="5"/>
  <c r="AF796" i="5"/>
  <c r="AG796" i="5"/>
  <c r="AF831" i="5"/>
  <c r="AG831" i="5"/>
  <c r="AF96" i="5"/>
  <c r="AG96" i="5"/>
  <c r="AF446" i="5"/>
  <c r="AG446" i="5"/>
  <c r="AF586" i="5"/>
  <c r="AG586" i="5"/>
  <c r="AD341" i="5"/>
  <c r="AE341" i="5" s="1"/>
  <c r="AH340" i="5"/>
  <c r="AF376" i="5"/>
  <c r="AG376" i="5"/>
  <c r="AF551" i="5"/>
  <c r="AG551" i="5"/>
  <c r="AF411" i="5"/>
  <c r="AG411" i="5"/>
  <c r="AF131" i="5"/>
  <c r="AG131" i="5"/>
  <c r="AF656" i="5"/>
  <c r="AG656" i="5"/>
  <c r="AD657" i="5" l="1"/>
  <c r="AE657" i="5" s="1"/>
  <c r="AH656" i="5"/>
  <c r="AD132" i="5"/>
  <c r="AE132" i="5" s="1"/>
  <c r="AH131" i="5"/>
  <c r="AD412" i="5"/>
  <c r="AE412" i="5" s="1"/>
  <c r="AH411" i="5"/>
  <c r="AD552" i="5"/>
  <c r="AE552" i="5" s="1"/>
  <c r="AH551" i="5"/>
  <c r="AD377" i="5"/>
  <c r="AE377" i="5" s="1"/>
  <c r="AH376" i="5"/>
  <c r="AF341" i="5"/>
  <c r="AG341" i="5"/>
  <c r="AD587" i="5"/>
  <c r="AE587" i="5" s="1"/>
  <c r="AH586" i="5"/>
  <c r="AD447" i="5"/>
  <c r="AE447" i="5" s="1"/>
  <c r="AH446" i="5"/>
  <c r="AD97" i="5"/>
  <c r="AE97" i="5" s="1"/>
  <c r="AH96" i="5"/>
  <c r="AD832" i="5"/>
  <c r="AE832" i="5" s="1"/>
  <c r="AH831" i="5"/>
  <c r="AD797" i="5"/>
  <c r="AE797" i="5" s="1"/>
  <c r="AH796" i="5"/>
  <c r="AD272" i="5"/>
  <c r="AE272" i="5" s="1"/>
  <c r="AH271" i="5"/>
  <c r="AD937" i="5"/>
  <c r="AE937" i="5" s="1"/>
  <c r="AH936" i="5"/>
  <c r="AD517" i="5"/>
  <c r="AE517" i="5" s="1"/>
  <c r="AH516" i="5"/>
  <c r="AD902" i="5"/>
  <c r="AE902" i="5" s="1"/>
  <c r="AH901" i="5"/>
  <c r="AD622" i="5"/>
  <c r="AE622" i="5" s="1"/>
  <c r="AH621" i="5"/>
  <c r="AD167" i="5"/>
  <c r="AE167" i="5" s="1"/>
  <c r="AH166" i="5"/>
  <c r="AD727" i="5"/>
  <c r="AE727" i="5" s="1"/>
  <c r="AH726" i="5"/>
  <c r="AD202" i="5"/>
  <c r="AE202" i="5" s="1"/>
  <c r="AH201" i="5"/>
  <c r="AD482" i="5"/>
  <c r="AE482" i="5" s="1"/>
  <c r="AH481" i="5"/>
  <c r="AD237" i="5"/>
  <c r="AE237" i="5" s="1"/>
  <c r="AH236" i="5"/>
  <c r="AD692" i="5"/>
  <c r="AE692" i="5" s="1"/>
  <c r="AH691" i="5"/>
  <c r="AD972" i="5"/>
  <c r="AE972" i="5" s="1"/>
  <c r="AH971" i="5"/>
  <c r="AD27" i="5"/>
  <c r="AE27" i="5" s="1"/>
  <c r="AH26" i="5"/>
  <c r="AD307" i="5"/>
  <c r="AE307" i="5" s="1"/>
  <c r="AH306" i="5"/>
  <c r="AD867" i="5"/>
  <c r="AE867" i="5" s="1"/>
  <c r="AH866" i="5"/>
  <c r="AD762" i="5"/>
  <c r="AE762" i="5" s="1"/>
  <c r="AH761" i="5"/>
  <c r="AD62" i="5"/>
  <c r="AE62" i="5" s="1"/>
  <c r="AH61" i="5"/>
  <c r="AF62" i="5" l="1"/>
  <c r="AG62" i="5"/>
  <c r="AF762" i="5"/>
  <c r="AG762" i="5"/>
  <c r="AF867" i="5"/>
  <c r="AG867" i="5"/>
  <c r="AF307" i="5"/>
  <c r="AG307" i="5"/>
  <c r="AF27" i="5"/>
  <c r="AG27" i="5"/>
  <c r="AF972" i="5"/>
  <c r="AG972" i="5"/>
  <c r="AF692" i="5"/>
  <c r="AG692" i="5"/>
  <c r="AF237" i="5"/>
  <c r="AG237" i="5"/>
  <c r="AF482" i="5"/>
  <c r="AG482" i="5"/>
  <c r="AF202" i="5"/>
  <c r="AG202" i="5"/>
  <c r="AF727" i="5"/>
  <c r="AG727" i="5"/>
  <c r="AF167" i="5"/>
  <c r="AG167" i="5"/>
  <c r="AF622" i="5"/>
  <c r="AG622" i="5"/>
  <c r="AF902" i="5"/>
  <c r="AG902" i="5"/>
  <c r="AF517" i="5"/>
  <c r="AG517" i="5"/>
  <c r="AF937" i="5"/>
  <c r="AG937" i="5"/>
  <c r="AF272" i="5"/>
  <c r="AG272" i="5"/>
  <c r="AF797" i="5"/>
  <c r="AG797" i="5"/>
  <c r="AF832" i="5"/>
  <c r="AG832" i="5"/>
  <c r="AF97" i="5"/>
  <c r="AG97" i="5"/>
  <c r="AF447" i="5"/>
  <c r="AG447" i="5"/>
  <c r="AF587" i="5"/>
  <c r="AG587" i="5"/>
  <c r="AD342" i="5"/>
  <c r="AE342" i="5" s="1"/>
  <c r="AH341" i="5"/>
  <c r="AF377" i="5"/>
  <c r="AG377" i="5"/>
  <c r="AF552" i="5"/>
  <c r="AG552" i="5"/>
  <c r="AF412" i="5"/>
  <c r="AG412" i="5"/>
  <c r="AF132" i="5"/>
  <c r="AG132" i="5"/>
  <c r="AF657" i="5"/>
  <c r="AG657" i="5"/>
  <c r="AD658" i="5" l="1"/>
  <c r="AE658" i="5" s="1"/>
  <c r="AH657" i="5"/>
  <c r="AD133" i="5"/>
  <c r="AE133" i="5" s="1"/>
  <c r="AH132" i="5"/>
  <c r="AD413" i="5"/>
  <c r="AE413" i="5" s="1"/>
  <c r="AH412" i="5"/>
  <c r="AD553" i="5"/>
  <c r="AE553" i="5" s="1"/>
  <c r="AH552" i="5"/>
  <c r="AD378" i="5"/>
  <c r="AE378" i="5" s="1"/>
  <c r="AH377" i="5"/>
  <c r="AF342" i="5"/>
  <c r="AG342" i="5"/>
  <c r="AD588" i="5"/>
  <c r="AE588" i="5" s="1"/>
  <c r="AH587" i="5"/>
  <c r="AD448" i="5"/>
  <c r="AE448" i="5" s="1"/>
  <c r="AH447" i="5"/>
  <c r="AD98" i="5"/>
  <c r="AE98" i="5" s="1"/>
  <c r="AH97" i="5"/>
  <c r="AD833" i="5"/>
  <c r="AE833" i="5" s="1"/>
  <c r="AH832" i="5"/>
  <c r="AD798" i="5"/>
  <c r="AE798" i="5" s="1"/>
  <c r="AH797" i="5"/>
  <c r="AD273" i="5"/>
  <c r="AE273" i="5" s="1"/>
  <c r="AH272" i="5"/>
  <c r="AD938" i="5"/>
  <c r="AE938" i="5" s="1"/>
  <c r="AH937" i="5"/>
  <c r="AD518" i="5"/>
  <c r="AE518" i="5" s="1"/>
  <c r="AH517" i="5"/>
  <c r="AD903" i="5"/>
  <c r="AE903" i="5" s="1"/>
  <c r="AH902" i="5"/>
  <c r="AD623" i="5"/>
  <c r="AE623" i="5" s="1"/>
  <c r="AH622" i="5"/>
  <c r="AD168" i="5"/>
  <c r="AE168" i="5" s="1"/>
  <c r="AH167" i="5"/>
  <c r="AD728" i="5"/>
  <c r="AE728" i="5" s="1"/>
  <c r="AH727" i="5"/>
  <c r="AD203" i="5"/>
  <c r="AE203" i="5" s="1"/>
  <c r="AH202" i="5"/>
  <c r="AD483" i="5"/>
  <c r="AE483" i="5" s="1"/>
  <c r="AH482" i="5"/>
  <c r="AD238" i="5"/>
  <c r="AE238" i="5" s="1"/>
  <c r="AH237" i="5"/>
  <c r="AD693" i="5"/>
  <c r="AE693" i="5" s="1"/>
  <c r="AH692" i="5"/>
  <c r="AD973" i="5"/>
  <c r="AE973" i="5" s="1"/>
  <c r="AH972" i="5"/>
  <c r="AD28" i="5"/>
  <c r="AE28" i="5" s="1"/>
  <c r="AH27" i="5"/>
  <c r="AD308" i="5"/>
  <c r="AE308" i="5" s="1"/>
  <c r="AH307" i="5"/>
  <c r="AD868" i="5"/>
  <c r="AE868" i="5" s="1"/>
  <c r="AH867" i="5"/>
  <c r="AD763" i="5"/>
  <c r="AE763" i="5" s="1"/>
  <c r="AH762" i="5"/>
  <c r="AD63" i="5"/>
  <c r="AE63" i="5" s="1"/>
  <c r="AH62" i="5"/>
  <c r="AF63" i="5" l="1"/>
  <c r="AG63" i="5"/>
  <c r="AF763" i="5"/>
  <c r="AG763" i="5"/>
  <c r="AF868" i="5"/>
  <c r="AG868" i="5"/>
  <c r="AF308" i="5"/>
  <c r="AG308" i="5"/>
  <c r="AF28" i="5"/>
  <c r="AG28" i="5"/>
  <c r="AF973" i="5"/>
  <c r="AG973" i="5"/>
  <c r="AF693" i="5"/>
  <c r="AG693" i="5"/>
  <c r="AF238" i="5"/>
  <c r="AG238" i="5"/>
  <c r="AF483" i="5"/>
  <c r="AG483" i="5"/>
  <c r="AF203" i="5"/>
  <c r="AG203" i="5"/>
  <c r="AF728" i="5"/>
  <c r="AG728" i="5"/>
  <c r="AF168" i="5"/>
  <c r="AG168" i="5"/>
  <c r="AF623" i="5"/>
  <c r="AG623" i="5"/>
  <c r="AF903" i="5"/>
  <c r="AG903" i="5"/>
  <c r="AF518" i="5"/>
  <c r="AG518" i="5"/>
  <c r="AF938" i="5"/>
  <c r="AG938" i="5"/>
  <c r="AF273" i="5"/>
  <c r="AG273" i="5"/>
  <c r="AF798" i="5"/>
  <c r="AG798" i="5"/>
  <c r="AF833" i="5"/>
  <c r="AG833" i="5"/>
  <c r="AF98" i="5"/>
  <c r="AG98" i="5"/>
  <c r="AF448" i="5"/>
  <c r="AG448" i="5"/>
  <c r="AF588" i="5"/>
  <c r="AG588" i="5"/>
  <c r="AD343" i="5"/>
  <c r="AE343" i="5" s="1"/>
  <c r="AH342" i="5"/>
  <c r="AF378" i="5"/>
  <c r="AG378" i="5"/>
  <c r="AF553" i="5"/>
  <c r="AG553" i="5"/>
  <c r="AF413" i="5"/>
  <c r="AG413" i="5"/>
  <c r="AF133" i="5"/>
  <c r="AG133" i="5"/>
  <c r="AF658" i="5"/>
  <c r="AG658" i="5"/>
  <c r="AD659" i="5" l="1"/>
  <c r="AE659" i="5" s="1"/>
  <c r="AH658" i="5"/>
  <c r="AD134" i="5"/>
  <c r="AE134" i="5" s="1"/>
  <c r="AH133" i="5"/>
  <c r="AD414" i="5"/>
  <c r="AE414" i="5" s="1"/>
  <c r="AH413" i="5"/>
  <c r="AD554" i="5"/>
  <c r="AE554" i="5" s="1"/>
  <c r="AH553" i="5"/>
  <c r="AD379" i="5"/>
  <c r="AE379" i="5" s="1"/>
  <c r="AH378" i="5"/>
  <c r="AF343" i="5"/>
  <c r="AG343" i="5"/>
  <c r="AD589" i="5"/>
  <c r="AE589" i="5" s="1"/>
  <c r="AH588" i="5"/>
  <c r="AD449" i="5"/>
  <c r="AE449" i="5" s="1"/>
  <c r="AH448" i="5"/>
  <c r="AD99" i="5"/>
  <c r="AE99" i="5" s="1"/>
  <c r="AH98" i="5"/>
  <c r="AD834" i="5"/>
  <c r="AE834" i="5" s="1"/>
  <c r="AH833" i="5"/>
  <c r="AD799" i="5"/>
  <c r="AE799" i="5" s="1"/>
  <c r="AH798" i="5"/>
  <c r="AD274" i="5"/>
  <c r="AE274" i="5" s="1"/>
  <c r="AH273" i="5"/>
  <c r="AD939" i="5"/>
  <c r="AE939" i="5" s="1"/>
  <c r="AH938" i="5"/>
  <c r="AD519" i="5"/>
  <c r="AE519" i="5" s="1"/>
  <c r="AH518" i="5"/>
  <c r="AD904" i="5"/>
  <c r="AE904" i="5" s="1"/>
  <c r="AH903" i="5"/>
  <c r="AD624" i="5"/>
  <c r="AE624" i="5" s="1"/>
  <c r="AH623" i="5"/>
  <c r="AD169" i="5"/>
  <c r="AE169" i="5" s="1"/>
  <c r="AH168" i="5"/>
  <c r="AD729" i="5"/>
  <c r="AE729" i="5" s="1"/>
  <c r="AH728" i="5"/>
  <c r="AD204" i="5"/>
  <c r="AE204" i="5" s="1"/>
  <c r="AH203" i="5"/>
  <c r="AD484" i="5"/>
  <c r="AE484" i="5" s="1"/>
  <c r="AH483" i="5"/>
  <c r="AD239" i="5"/>
  <c r="AE239" i="5" s="1"/>
  <c r="AH238" i="5"/>
  <c r="AD694" i="5"/>
  <c r="AE694" i="5" s="1"/>
  <c r="AH693" i="5"/>
  <c r="AD974" i="5"/>
  <c r="AE974" i="5" s="1"/>
  <c r="AH973" i="5"/>
  <c r="AD29" i="5"/>
  <c r="AE29" i="5" s="1"/>
  <c r="AH28" i="5"/>
  <c r="AD309" i="5"/>
  <c r="AE309" i="5" s="1"/>
  <c r="AH308" i="5"/>
  <c r="AD869" i="5"/>
  <c r="AE869" i="5" s="1"/>
  <c r="AH868" i="5"/>
  <c r="AD764" i="5"/>
  <c r="AE764" i="5" s="1"/>
  <c r="AH763" i="5"/>
  <c r="AD64" i="5"/>
  <c r="AE64" i="5" s="1"/>
  <c r="AH63" i="5"/>
  <c r="AF64" i="5" l="1"/>
  <c r="AG64" i="5"/>
  <c r="AF764" i="5"/>
  <c r="AG764" i="5"/>
  <c r="AF869" i="5"/>
  <c r="AG869" i="5"/>
  <c r="AF309" i="5"/>
  <c r="AG309" i="5"/>
  <c r="AF29" i="5"/>
  <c r="AG29" i="5"/>
  <c r="AF974" i="5"/>
  <c r="AG974" i="5"/>
  <c r="AF694" i="5"/>
  <c r="AG694" i="5"/>
  <c r="AF239" i="5"/>
  <c r="AG239" i="5"/>
  <c r="AF484" i="5"/>
  <c r="AG484" i="5"/>
  <c r="AF204" i="5"/>
  <c r="AG204" i="5"/>
  <c r="AF729" i="5"/>
  <c r="AG729" i="5"/>
  <c r="AF169" i="5"/>
  <c r="AG169" i="5"/>
  <c r="AF624" i="5"/>
  <c r="AG624" i="5"/>
  <c r="AF904" i="5"/>
  <c r="AG904" i="5"/>
  <c r="AF519" i="5"/>
  <c r="AG519" i="5"/>
  <c r="AF939" i="5"/>
  <c r="AG939" i="5"/>
  <c r="AF274" i="5"/>
  <c r="AG274" i="5"/>
  <c r="AF799" i="5"/>
  <c r="AG799" i="5"/>
  <c r="AF834" i="5"/>
  <c r="AG834" i="5"/>
  <c r="AF99" i="5"/>
  <c r="AG99" i="5"/>
  <c r="AF449" i="5"/>
  <c r="AG449" i="5"/>
  <c r="AF589" i="5"/>
  <c r="AG589" i="5"/>
  <c r="AD344" i="5"/>
  <c r="AE344" i="5" s="1"/>
  <c r="AH343" i="5"/>
  <c r="AF379" i="5"/>
  <c r="AG379" i="5"/>
  <c r="AF554" i="5"/>
  <c r="AG554" i="5"/>
  <c r="AF414" i="5"/>
  <c r="AG414" i="5"/>
  <c r="AF134" i="5"/>
  <c r="AG134" i="5"/>
  <c r="AF659" i="5"/>
  <c r="AG659" i="5"/>
  <c r="AD660" i="5" l="1"/>
  <c r="AE660" i="5" s="1"/>
  <c r="AH659" i="5"/>
  <c r="AD135" i="5"/>
  <c r="AE135" i="5" s="1"/>
  <c r="AH134" i="5"/>
  <c r="AD415" i="5"/>
  <c r="AE415" i="5" s="1"/>
  <c r="AH414" i="5"/>
  <c r="AD555" i="5"/>
  <c r="AE555" i="5" s="1"/>
  <c r="AH554" i="5"/>
  <c r="AD380" i="5"/>
  <c r="AE380" i="5" s="1"/>
  <c r="AH379" i="5"/>
  <c r="AF344" i="5"/>
  <c r="AG344" i="5"/>
  <c r="AD590" i="5"/>
  <c r="AE590" i="5" s="1"/>
  <c r="AH589" i="5"/>
  <c r="AD450" i="5"/>
  <c r="AE450" i="5" s="1"/>
  <c r="AH449" i="5"/>
  <c r="AD100" i="5"/>
  <c r="AE100" i="5" s="1"/>
  <c r="AH99" i="5"/>
  <c r="AD835" i="5"/>
  <c r="AE835" i="5" s="1"/>
  <c r="AH834" i="5"/>
  <c r="AD800" i="5"/>
  <c r="AE800" i="5" s="1"/>
  <c r="AH799" i="5"/>
  <c r="AD275" i="5"/>
  <c r="AE275" i="5" s="1"/>
  <c r="AH274" i="5"/>
  <c r="AD940" i="5"/>
  <c r="AE940" i="5" s="1"/>
  <c r="AH939" i="5"/>
  <c r="AD520" i="5"/>
  <c r="AE520" i="5" s="1"/>
  <c r="AH519" i="5"/>
  <c r="AD905" i="5"/>
  <c r="AE905" i="5" s="1"/>
  <c r="AH904" i="5"/>
  <c r="AD625" i="5"/>
  <c r="AE625" i="5" s="1"/>
  <c r="AH624" i="5"/>
  <c r="AD170" i="5"/>
  <c r="AE170" i="5" s="1"/>
  <c r="AH169" i="5"/>
  <c r="AD730" i="5"/>
  <c r="AE730" i="5" s="1"/>
  <c r="AH729" i="5"/>
  <c r="AD205" i="5"/>
  <c r="AE205" i="5" s="1"/>
  <c r="AH204" i="5"/>
  <c r="AD485" i="5"/>
  <c r="AE485" i="5" s="1"/>
  <c r="AH484" i="5"/>
  <c r="AD240" i="5"/>
  <c r="AE240" i="5" s="1"/>
  <c r="AH239" i="5"/>
  <c r="AD695" i="5"/>
  <c r="AE695" i="5" s="1"/>
  <c r="AH694" i="5"/>
  <c r="AD975" i="5"/>
  <c r="AE975" i="5" s="1"/>
  <c r="AH974" i="5"/>
  <c r="AD30" i="5"/>
  <c r="AE30" i="5" s="1"/>
  <c r="AH29" i="5"/>
  <c r="AD310" i="5"/>
  <c r="AE310" i="5" s="1"/>
  <c r="AH309" i="5"/>
  <c r="AD870" i="5"/>
  <c r="AE870" i="5" s="1"/>
  <c r="AH869" i="5"/>
  <c r="AD765" i="5"/>
  <c r="AE765" i="5" s="1"/>
  <c r="AH764" i="5"/>
  <c r="AD65" i="5"/>
  <c r="AE65" i="5" s="1"/>
  <c r="AH64" i="5"/>
  <c r="AF65" i="5" l="1"/>
  <c r="AG65" i="5"/>
  <c r="AF765" i="5"/>
  <c r="AG765" i="5"/>
  <c r="AF870" i="5"/>
  <c r="AG870" i="5"/>
  <c r="AF310" i="5"/>
  <c r="AG310" i="5"/>
  <c r="AF30" i="5"/>
  <c r="AG30" i="5"/>
  <c r="AF975" i="5"/>
  <c r="AG975" i="5"/>
  <c r="AF695" i="5"/>
  <c r="AG695" i="5"/>
  <c r="AF240" i="5"/>
  <c r="AG240" i="5"/>
  <c r="AF485" i="5"/>
  <c r="AG485" i="5"/>
  <c r="AF205" i="5"/>
  <c r="AG205" i="5"/>
  <c r="AF730" i="5"/>
  <c r="AG730" i="5"/>
  <c r="AF170" i="5"/>
  <c r="AG170" i="5"/>
  <c r="AF625" i="5"/>
  <c r="AG625" i="5"/>
  <c r="AF905" i="5"/>
  <c r="AG905" i="5"/>
  <c r="AF520" i="5"/>
  <c r="AG520" i="5"/>
  <c r="AF940" i="5"/>
  <c r="AG940" i="5"/>
  <c r="AF275" i="5"/>
  <c r="AG275" i="5"/>
  <c r="AF800" i="5"/>
  <c r="AG800" i="5"/>
  <c r="AF835" i="5"/>
  <c r="AG835" i="5"/>
  <c r="AF100" i="5"/>
  <c r="AG100" i="5"/>
  <c r="AF450" i="5"/>
  <c r="AG450" i="5"/>
  <c r="AF590" i="5"/>
  <c r="AG590" i="5"/>
  <c r="AD345" i="5"/>
  <c r="AE345" i="5" s="1"/>
  <c r="AH344" i="5"/>
  <c r="AF380" i="5"/>
  <c r="AG380" i="5"/>
  <c r="AF555" i="5"/>
  <c r="AG555" i="5"/>
  <c r="AF415" i="5"/>
  <c r="AG415" i="5"/>
  <c r="AF135" i="5"/>
  <c r="AG135" i="5"/>
  <c r="AF660" i="5"/>
  <c r="AG660" i="5"/>
  <c r="AD661" i="5" l="1"/>
  <c r="AE661" i="5" s="1"/>
  <c r="AH660" i="5"/>
  <c r="AD136" i="5"/>
  <c r="AE136" i="5" s="1"/>
  <c r="AH135" i="5"/>
  <c r="AD416" i="5"/>
  <c r="AE416" i="5" s="1"/>
  <c r="AH415" i="5"/>
  <c r="AD556" i="5"/>
  <c r="AE556" i="5" s="1"/>
  <c r="AH555" i="5"/>
  <c r="AD381" i="5"/>
  <c r="AE381" i="5" s="1"/>
  <c r="AH380" i="5"/>
  <c r="AF345" i="5"/>
  <c r="AG345" i="5"/>
  <c r="AD591" i="5"/>
  <c r="AE591" i="5" s="1"/>
  <c r="AH590" i="5"/>
  <c r="AD451" i="5"/>
  <c r="AE451" i="5" s="1"/>
  <c r="AH450" i="5"/>
  <c r="AD101" i="5"/>
  <c r="AE101" i="5" s="1"/>
  <c r="AH100" i="5"/>
  <c r="AD836" i="5"/>
  <c r="AE836" i="5" s="1"/>
  <c r="AH835" i="5"/>
  <c r="AD801" i="5"/>
  <c r="AE801" i="5" s="1"/>
  <c r="AH800" i="5"/>
  <c r="AD276" i="5"/>
  <c r="AE276" i="5" s="1"/>
  <c r="AH275" i="5"/>
  <c r="AD941" i="5"/>
  <c r="AE941" i="5" s="1"/>
  <c r="AH940" i="5"/>
  <c r="AD521" i="5"/>
  <c r="AE521" i="5" s="1"/>
  <c r="AH520" i="5"/>
  <c r="AD906" i="5"/>
  <c r="AE906" i="5" s="1"/>
  <c r="AH905" i="5"/>
  <c r="AD626" i="5"/>
  <c r="AE626" i="5" s="1"/>
  <c r="AH625" i="5"/>
  <c r="AD171" i="5"/>
  <c r="AE171" i="5" s="1"/>
  <c r="AH170" i="5"/>
  <c r="AD731" i="5"/>
  <c r="AE731" i="5" s="1"/>
  <c r="AH730" i="5"/>
  <c r="AD206" i="5"/>
  <c r="AE206" i="5" s="1"/>
  <c r="AH205" i="5"/>
  <c r="AD486" i="5"/>
  <c r="AE486" i="5" s="1"/>
  <c r="AH485" i="5"/>
  <c r="AD241" i="5"/>
  <c r="AE241" i="5" s="1"/>
  <c r="AH240" i="5"/>
  <c r="AD696" i="5"/>
  <c r="AE696" i="5" s="1"/>
  <c r="AH695" i="5"/>
  <c r="AD976" i="5"/>
  <c r="AE976" i="5" s="1"/>
  <c r="AH975" i="5"/>
  <c r="AD31" i="5"/>
  <c r="AE31" i="5" s="1"/>
  <c r="AH30" i="5"/>
  <c r="AD311" i="5"/>
  <c r="AE311" i="5" s="1"/>
  <c r="AH310" i="5"/>
  <c r="AD871" i="5"/>
  <c r="AE871" i="5" s="1"/>
  <c r="AH870" i="5"/>
  <c r="AD766" i="5"/>
  <c r="AE766" i="5" s="1"/>
  <c r="AH765" i="5"/>
  <c r="AD66" i="5"/>
  <c r="AE66" i="5" s="1"/>
  <c r="AH65" i="5"/>
  <c r="AF66" i="5" l="1"/>
  <c r="AG66" i="5"/>
  <c r="AF766" i="5"/>
  <c r="AG766" i="5"/>
  <c r="AF871" i="5"/>
  <c r="AG871" i="5"/>
  <c r="AF311" i="5"/>
  <c r="AG311" i="5"/>
  <c r="AF31" i="5"/>
  <c r="AG31" i="5"/>
  <c r="AF976" i="5"/>
  <c r="AG976" i="5"/>
  <c r="AF696" i="5"/>
  <c r="AG696" i="5"/>
  <c r="AF241" i="5"/>
  <c r="AG241" i="5"/>
  <c r="AF486" i="5"/>
  <c r="AG486" i="5"/>
  <c r="AF206" i="5"/>
  <c r="AG206" i="5"/>
  <c r="AF731" i="5"/>
  <c r="AG731" i="5"/>
  <c r="AF171" i="5"/>
  <c r="AG171" i="5"/>
  <c r="AF626" i="5"/>
  <c r="AG626" i="5"/>
  <c r="AF906" i="5"/>
  <c r="AG906" i="5"/>
  <c r="AF521" i="5"/>
  <c r="AG521" i="5"/>
  <c r="AF941" i="5"/>
  <c r="AG941" i="5"/>
  <c r="AF276" i="5"/>
  <c r="AG276" i="5"/>
  <c r="AF801" i="5"/>
  <c r="AG801" i="5"/>
  <c r="AF836" i="5"/>
  <c r="AG836" i="5"/>
  <c r="AF101" i="5"/>
  <c r="AG101" i="5"/>
  <c r="AF451" i="5"/>
  <c r="AG451" i="5"/>
  <c r="AF591" i="5"/>
  <c r="AG591" i="5"/>
  <c r="AD346" i="5"/>
  <c r="AE346" i="5" s="1"/>
  <c r="AH345" i="5"/>
  <c r="AF381" i="5"/>
  <c r="AG381" i="5"/>
  <c r="AF556" i="5"/>
  <c r="AG556" i="5"/>
  <c r="AF416" i="5"/>
  <c r="AG416" i="5"/>
  <c r="AF136" i="5"/>
  <c r="AG136" i="5"/>
  <c r="AF661" i="5"/>
  <c r="AG661" i="5"/>
  <c r="AD662" i="5" l="1"/>
  <c r="AE662" i="5" s="1"/>
  <c r="AH661" i="5"/>
  <c r="AD137" i="5"/>
  <c r="AE137" i="5" s="1"/>
  <c r="AH136" i="5"/>
  <c r="AD417" i="5"/>
  <c r="AE417" i="5" s="1"/>
  <c r="AH416" i="5"/>
  <c r="AD557" i="5"/>
  <c r="AE557" i="5" s="1"/>
  <c r="AH556" i="5"/>
  <c r="AD382" i="5"/>
  <c r="AE382" i="5" s="1"/>
  <c r="AH381" i="5"/>
  <c r="AF346" i="5"/>
  <c r="AG346" i="5"/>
  <c r="AD592" i="5"/>
  <c r="AE592" i="5" s="1"/>
  <c r="AH591" i="5"/>
  <c r="AD452" i="5"/>
  <c r="AE452" i="5" s="1"/>
  <c r="AH451" i="5"/>
  <c r="AD102" i="5"/>
  <c r="AE102" i="5" s="1"/>
  <c r="AH101" i="5"/>
  <c r="AD837" i="5"/>
  <c r="AE837" i="5" s="1"/>
  <c r="AH836" i="5"/>
  <c r="AD802" i="5"/>
  <c r="AE802" i="5" s="1"/>
  <c r="AH801" i="5"/>
  <c r="AD277" i="5"/>
  <c r="AE277" i="5" s="1"/>
  <c r="AH276" i="5"/>
  <c r="AD942" i="5"/>
  <c r="AE942" i="5" s="1"/>
  <c r="AH941" i="5"/>
  <c r="AD522" i="5"/>
  <c r="AE522" i="5" s="1"/>
  <c r="AH521" i="5"/>
  <c r="AD907" i="5"/>
  <c r="AE907" i="5" s="1"/>
  <c r="AH906" i="5"/>
  <c r="AD627" i="5"/>
  <c r="AE627" i="5" s="1"/>
  <c r="AH626" i="5"/>
  <c r="AD172" i="5"/>
  <c r="AE172" i="5" s="1"/>
  <c r="AH171" i="5"/>
  <c r="AD732" i="5"/>
  <c r="AE732" i="5" s="1"/>
  <c r="AH731" i="5"/>
  <c r="AD207" i="5"/>
  <c r="AE207" i="5" s="1"/>
  <c r="AH206" i="5"/>
  <c r="AD487" i="5"/>
  <c r="AE487" i="5" s="1"/>
  <c r="AH486" i="5"/>
  <c r="AD242" i="5"/>
  <c r="AE242" i="5" s="1"/>
  <c r="AH241" i="5"/>
  <c r="AD697" i="5"/>
  <c r="AE697" i="5" s="1"/>
  <c r="AH696" i="5"/>
  <c r="AD977" i="5"/>
  <c r="AE977" i="5" s="1"/>
  <c r="AH976" i="5"/>
  <c r="AD32" i="5"/>
  <c r="AE32" i="5" s="1"/>
  <c r="AH31" i="5"/>
  <c r="AD312" i="5"/>
  <c r="AE312" i="5" s="1"/>
  <c r="AH311" i="5"/>
  <c r="AD872" i="5"/>
  <c r="AE872" i="5" s="1"/>
  <c r="AH871" i="5"/>
  <c r="AD767" i="5"/>
  <c r="AE767" i="5" s="1"/>
  <c r="AH766" i="5"/>
  <c r="AD67" i="5"/>
  <c r="AE67" i="5" s="1"/>
  <c r="AH66" i="5"/>
  <c r="AF67" i="5" l="1"/>
  <c r="AG67" i="5"/>
  <c r="AF767" i="5"/>
  <c r="AG767" i="5"/>
  <c r="AF872" i="5"/>
  <c r="AG872" i="5"/>
  <c r="AF312" i="5"/>
  <c r="AG312" i="5"/>
  <c r="AF32" i="5"/>
  <c r="AG32" i="5"/>
  <c r="AF977" i="5"/>
  <c r="AG977" i="5"/>
  <c r="AF697" i="5"/>
  <c r="AG697" i="5"/>
  <c r="AF242" i="5"/>
  <c r="AG242" i="5"/>
  <c r="AF487" i="5"/>
  <c r="AG487" i="5"/>
  <c r="AF207" i="5"/>
  <c r="AG207" i="5"/>
  <c r="AF732" i="5"/>
  <c r="AG732" i="5"/>
  <c r="AF172" i="5"/>
  <c r="AG172" i="5"/>
  <c r="AF627" i="5"/>
  <c r="AG627" i="5"/>
  <c r="AF907" i="5"/>
  <c r="AG907" i="5"/>
  <c r="AF522" i="5"/>
  <c r="AG522" i="5"/>
  <c r="AF942" i="5"/>
  <c r="AG942" i="5"/>
  <c r="AF277" i="5"/>
  <c r="AG277" i="5"/>
  <c r="AF802" i="5"/>
  <c r="AG802" i="5"/>
  <c r="AF837" i="5"/>
  <c r="AG837" i="5"/>
  <c r="AF102" i="5"/>
  <c r="AG102" i="5"/>
  <c r="AF452" i="5"/>
  <c r="AG452" i="5"/>
  <c r="AF592" i="5"/>
  <c r="AG592" i="5"/>
  <c r="AD347" i="5"/>
  <c r="AE347" i="5" s="1"/>
  <c r="AH346" i="5"/>
  <c r="AF382" i="5"/>
  <c r="AG382" i="5"/>
  <c r="AF557" i="5"/>
  <c r="AG557" i="5"/>
  <c r="AF417" i="5"/>
  <c r="AG417" i="5"/>
  <c r="AF137" i="5"/>
  <c r="AG137" i="5"/>
  <c r="AF662" i="5"/>
  <c r="AG662" i="5"/>
  <c r="AD663" i="5" l="1"/>
  <c r="AE663" i="5" s="1"/>
  <c r="AH662" i="5"/>
  <c r="AD138" i="5"/>
  <c r="AE138" i="5" s="1"/>
  <c r="AH137" i="5"/>
  <c r="AD418" i="5"/>
  <c r="AE418" i="5" s="1"/>
  <c r="AH417" i="5"/>
  <c r="AD558" i="5"/>
  <c r="AE558" i="5" s="1"/>
  <c r="AH557" i="5"/>
  <c r="AD383" i="5"/>
  <c r="AE383" i="5" s="1"/>
  <c r="AH382" i="5"/>
  <c r="AF347" i="5"/>
  <c r="AG347" i="5"/>
  <c r="AD593" i="5"/>
  <c r="AE593" i="5" s="1"/>
  <c r="AH592" i="5"/>
  <c r="AD453" i="5"/>
  <c r="AE453" i="5" s="1"/>
  <c r="AH452" i="5"/>
  <c r="AD103" i="5"/>
  <c r="AE103" i="5" s="1"/>
  <c r="AH102" i="5"/>
  <c r="AD838" i="5"/>
  <c r="AE838" i="5" s="1"/>
  <c r="AH837" i="5"/>
  <c r="AD803" i="5"/>
  <c r="AE803" i="5" s="1"/>
  <c r="AH802" i="5"/>
  <c r="AD278" i="5"/>
  <c r="AE278" i="5" s="1"/>
  <c r="AH277" i="5"/>
  <c r="AD943" i="5"/>
  <c r="AE943" i="5" s="1"/>
  <c r="AH942" i="5"/>
  <c r="AD523" i="5"/>
  <c r="AE523" i="5" s="1"/>
  <c r="AH522" i="5"/>
  <c r="AD908" i="5"/>
  <c r="AE908" i="5" s="1"/>
  <c r="AH907" i="5"/>
  <c r="AD628" i="5"/>
  <c r="AE628" i="5" s="1"/>
  <c r="AH627" i="5"/>
  <c r="AD173" i="5"/>
  <c r="AE173" i="5" s="1"/>
  <c r="AH172" i="5"/>
  <c r="AD733" i="5"/>
  <c r="AE733" i="5" s="1"/>
  <c r="AH732" i="5"/>
  <c r="AD208" i="5"/>
  <c r="AE208" i="5" s="1"/>
  <c r="AH207" i="5"/>
  <c r="AD488" i="5"/>
  <c r="AE488" i="5" s="1"/>
  <c r="AH487" i="5"/>
  <c r="AD243" i="5"/>
  <c r="AE243" i="5" s="1"/>
  <c r="AH242" i="5"/>
  <c r="AD698" i="5"/>
  <c r="AE698" i="5" s="1"/>
  <c r="AH697" i="5"/>
  <c r="AD978" i="5"/>
  <c r="AE978" i="5" s="1"/>
  <c r="AH977" i="5"/>
  <c r="AD33" i="5"/>
  <c r="AE33" i="5" s="1"/>
  <c r="AH32" i="5"/>
  <c r="AD313" i="5"/>
  <c r="AE313" i="5" s="1"/>
  <c r="AH312" i="5"/>
  <c r="AH872" i="5"/>
  <c r="AD873" i="5"/>
  <c r="AE873" i="5" s="1"/>
  <c r="AD768" i="5"/>
  <c r="AE768" i="5" s="1"/>
  <c r="AH767" i="5"/>
  <c r="AD68" i="5"/>
  <c r="AE68" i="5" s="1"/>
  <c r="AH67" i="5"/>
  <c r="AF68" i="5" l="1"/>
  <c r="AG68" i="5"/>
  <c r="AF768" i="5"/>
  <c r="AG768" i="5"/>
  <c r="AF873" i="5"/>
  <c r="AG873" i="5"/>
  <c r="AF313" i="5"/>
  <c r="AG313" i="5"/>
  <c r="AF33" i="5"/>
  <c r="AG33" i="5"/>
  <c r="AF978" i="5"/>
  <c r="AG978" i="5"/>
  <c r="AF698" i="5"/>
  <c r="AG698" i="5"/>
  <c r="AF243" i="5"/>
  <c r="AG243" i="5"/>
  <c r="AF488" i="5"/>
  <c r="AG488" i="5"/>
  <c r="AF208" i="5"/>
  <c r="AG208" i="5"/>
  <c r="AF733" i="5"/>
  <c r="AG733" i="5"/>
  <c r="AF173" i="5"/>
  <c r="AG173" i="5"/>
  <c r="AF628" i="5"/>
  <c r="AG628" i="5"/>
  <c r="AF908" i="5"/>
  <c r="AG908" i="5"/>
  <c r="AF523" i="5"/>
  <c r="AG523" i="5"/>
  <c r="AF943" i="5"/>
  <c r="AG943" i="5"/>
  <c r="AF278" i="5"/>
  <c r="AG278" i="5"/>
  <c r="AF803" i="5"/>
  <c r="AG803" i="5"/>
  <c r="AF838" i="5"/>
  <c r="AG838" i="5"/>
  <c r="AF103" i="5"/>
  <c r="AG103" i="5"/>
  <c r="AF453" i="5"/>
  <c r="AG453" i="5"/>
  <c r="AF593" i="5"/>
  <c r="AG593" i="5"/>
  <c r="AD348" i="5"/>
  <c r="AE348" i="5" s="1"/>
  <c r="AH347" i="5"/>
  <c r="AF383" i="5"/>
  <c r="AG383" i="5"/>
  <c r="AF558" i="5"/>
  <c r="AG558" i="5"/>
  <c r="AF418" i="5"/>
  <c r="AG418" i="5"/>
  <c r="AF138" i="5"/>
  <c r="AG138" i="5"/>
  <c r="AF663" i="5"/>
  <c r="AG663" i="5"/>
  <c r="AD664" i="5" l="1"/>
  <c r="AE664" i="5" s="1"/>
  <c r="AH663" i="5"/>
  <c r="AD139" i="5"/>
  <c r="AE139" i="5" s="1"/>
  <c r="AH138" i="5"/>
  <c r="AD419" i="5"/>
  <c r="AE419" i="5" s="1"/>
  <c r="AH418" i="5"/>
  <c r="AD559" i="5"/>
  <c r="AE559" i="5" s="1"/>
  <c r="AH558" i="5"/>
  <c r="AD384" i="5"/>
  <c r="AE384" i="5" s="1"/>
  <c r="AH383" i="5"/>
  <c r="AF348" i="5"/>
  <c r="AG348" i="5"/>
  <c r="AD594" i="5"/>
  <c r="AE594" i="5" s="1"/>
  <c r="AH593" i="5"/>
  <c r="AD454" i="5"/>
  <c r="AE454" i="5" s="1"/>
  <c r="AH453" i="5"/>
  <c r="AD104" i="5"/>
  <c r="AE104" i="5" s="1"/>
  <c r="AH103" i="5"/>
  <c r="AD839" i="5"/>
  <c r="AE839" i="5" s="1"/>
  <c r="AH838" i="5"/>
  <c r="AD804" i="5"/>
  <c r="AE804" i="5" s="1"/>
  <c r="AH803" i="5"/>
  <c r="AD279" i="5"/>
  <c r="AE279" i="5" s="1"/>
  <c r="AH278" i="5"/>
  <c r="AD944" i="5"/>
  <c r="AE944" i="5" s="1"/>
  <c r="AH943" i="5"/>
  <c r="AD524" i="5"/>
  <c r="AE524" i="5" s="1"/>
  <c r="AH523" i="5"/>
  <c r="AD909" i="5"/>
  <c r="AE909" i="5" s="1"/>
  <c r="AH908" i="5"/>
  <c r="AD629" i="5"/>
  <c r="AE629" i="5" s="1"/>
  <c r="AH628" i="5"/>
  <c r="AD174" i="5"/>
  <c r="AE174" i="5" s="1"/>
  <c r="AH173" i="5"/>
  <c r="AD734" i="5"/>
  <c r="AE734" i="5" s="1"/>
  <c r="AH733" i="5"/>
  <c r="AD209" i="5"/>
  <c r="AE209" i="5" s="1"/>
  <c r="AH208" i="5"/>
  <c r="AD489" i="5"/>
  <c r="AE489" i="5" s="1"/>
  <c r="AH488" i="5"/>
  <c r="AD244" i="5"/>
  <c r="AE244" i="5" s="1"/>
  <c r="AH243" i="5"/>
  <c r="AD699" i="5"/>
  <c r="AE699" i="5" s="1"/>
  <c r="AH698" i="5"/>
  <c r="AD979" i="5"/>
  <c r="AE979" i="5" s="1"/>
  <c r="AH978" i="5"/>
  <c r="AD34" i="5"/>
  <c r="AE34" i="5" s="1"/>
  <c r="AH33" i="5"/>
  <c r="AD314" i="5"/>
  <c r="AE314" i="5" s="1"/>
  <c r="AH313" i="5"/>
  <c r="AD874" i="5"/>
  <c r="AE874" i="5" s="1"/>
  <c r="AH873" i="5"/>
  <c r="AD769" i="5"/>
  <c r="AE769" i="5" s="1"/>
  <c r="AH768" i="5"/>
  <c r="AD69" i="5"/>
  <c r="AE69" i="5" s="1"/>
  <c r="AH68" i="5"/>
  <c r="AF69" i="5" l="1"/>
  <c r="AG69" i="5"/>
  <c r="AF769" i="5"/>
  <c r="AG769" i="5"/>
  <c r="AF874" i="5"/>
  <c r="AG874" i="5"/>
  <c r="AF314" i="5"/>
  <c r="AG314" i="5"/>
  <c r="AF34" i="5"/>
  <c r="AG34" i="5"/>
  <c r="AF979" i="5"/>
  <c r="AG979" i="5"/>
  <c r="AF699" i="5"/>
  <c r="AG699" i="5"/>
  <c r="AF244" i="5"/>
  <c r="AG244" i="5"/>
  <c r="AF489" i="5"/>
  <c r="AG489" i="5"/>
  <c r="AF209" i="5"/>
  <c r="AG209" i="5"/>
  <c r="AF734" i="5"/>
  <c r="AG734" i="5"/>
  <c r="AF174" i="5"/>
  <c r="AG174" i="5"/>
  <c r="AF629" i="5"/>
  <c r="AG629" i="5"/>
  <c r="AF909" i="5"/>
  <c r="AG909" i="5"/>
  <c r="AF524" i="5"/>
  <c r="AG524" i="5"/>
  <c r="AF944" i="5"/>
  <c r="AG944" i="5"/>
  <c r="AF279" i="5"/>
  <c r="AG279" i="5"/>
  <c r="AF804" i="5"/>
  <c r="AG804" i="5"/>
  <c r="AF839" i="5"/>
  <c r="AG839" i="5"/>
  <c r="AF104" i="5"/>
  <c r="AG104" i="5"/>
  <c r="AF454" i="5"/>
  <c r="AG454" i="5"/>
  <c r="AF594" i="5"/>
  <c r="AG594" i="5"/>
  <c r="AD349" i="5"/>
  <c r="AE349" i="5" s="1"/>
  <c r="AH348" i="5"/>
  <c r="AF384" i="5"/>
  <c r="AG384" i="5"/>
  <c r="AF559" i="5"/>
  <c r="AG559" i="5"/>
  <c r="AF419" i="5"/>
  <c r="AG419" i="5"/>
  <c r="AF139" i="5"/>
  <c r="AG139" i="5"/>
  <c r="AF664" i="5"/>
  <c r="AG664" i="5"/>
  <c r="AD665" i="5" l="1"/>
  <c r="AE665" i="5" s="1"/>
  <c r="AH664" i="5"/>
  <c r="AD140" i="5"/>
  <c r="AE140" i="5" s="1"/>
  <c r="AH139" i="5"/>
  <c r="AD420" i="5"/>
  <c r="AE420" i="5" s="1"/>
  <c r="AH419" i="5"/>
  <c r="AD560" i="5"/>
  <c r="AE560" i="5" s="1"/>
  <c r="AH559" i="5"/>
  <c r="AD385" i="5"/>
  <c r="AE385" i="5" s="1"/>
  <c r="AH384" i="5"/>
  <c r="AF349" i="5"/>
  <c r="AG349" i="5"/>
  <c r="AD595" i="5"/>
  <c r="AE595" i="5" s="1"/>
  <c r="AH594" i="5"/>
  <c r="AD455" i="5"/>
  <c r="AE455" i="5" s="1"/>
  <c r="AH454" i="5"/>
  <c r="AD105" i="5"/>
  <c r="AE105" i="5" s="1"/>
  <c r="AH104" i="5"/>
  <c r="AD840" i="5"/>
  <c r="AE840" i="5" s="1"/>
  <c r="AH839" i="5"/>
  <c r="AD805" i="5"/>
  <c r="AE805" i="5" s="1"/>
  <c r="AH804" i="5"/>
  <c r="AD280" i="5"/>
  <c r="AE280" i="5" s="1"/>
  <c r="AH279" i="5"/>
  <c r="AD945" i="5"/>
  <c r="AE945" i="5" s="1"/>
  <c r="AH944" i="5"/>
  <c r="AD525" i="5"/>
  <c r="AE525" i="5" s="1"/>
  <c r="AH524" i="5"/>
  <c r="AD910" i="5"/>
  <c r="AE910" i="5" s="1"/>
  <c r="AH909" i="5"/>
  <c r="AD630" i="5"/>
  <c r="AE630" i="5" s="1"/>
  <c r="AH629" i="5"/>
  <c r="AD175" i="5"/>
  <c r="AE175" i="5" s="1"/>
  <c r="AH174" i="5"/>
  <c r="AD735" i="5"/>
  <c r="AE735" i="5" s="1"/>
  <c r="AH734" i="5"/>
  <c r="AD210" i="5"/>
  <c r="AE210" i="5" s="1"/>
  <c r="AH209" i="5"/>
  <c r="AD490" i="5"/>
  <c r="AE490" i="5" s="1"/>
  <c r="AH489" i="5"/>
  <c r="AD245" i="5"/>
  <c r="AE245" i="5" s="1"/>
  <c r="AH244" i="5"/>
  <c r="AD700" i="5"/>
  <c r="AE700" i="5" s="1"/>
  <c r="AH699" i="5"/>
  <c r="AD980" i="5"/>
  <c r="AE980" i="5" s="1"/>
  <c r="AH979" i="5"/>
  <c r="AD35" i="5"/>
  <c r="AE35" i="5" s="1"/>
  <c r="AH34" i="5"/>
  <c r="AD315" i="5"/>
  <c r="AE315" i="5" s="1"/>
  <c r="AH314" i="5"/>
  <c r="AD875" i="5"/>
  <c r="AE875" i="5" s="1"/>
  <c r="AH874" i="5"/>
  <c r="AD770" i="5"/>
  <c r="AE770" i="5" s="1"/>
  <c r="AH769" i="5"/>
  <c r="AD70" i="5"/>
  <c r="AE70" i="5" s="1"/>
  <c r="AH69" i="5"/>
  <c r="AF70" i="5" l="1"/>
  <c r="AG70" i="5"/>
  <c r="AF770" i="5"/>
  <c r="AG770" i="5"/>
  <c r="AF875" i="5"/>
  <c r="AG875" i="5"/>
  <c r="AF315" i="5"/>
  <c r="AG315" i="5"/>
  <c r="AF35" i="5"/>
  <c r="AG35" i="5"/>
  <c r="AF980" i="5"/>
  <c r="AG980" i="5"/>
  <c r="AF700" i="5"/>
  <c r="AG700" i="5"/>
  <c r="AF245" i="5"/>
  <c r="AG245" i="5"/>
  <c r="AF490" i="5"/>
  <c r="AG490" i="5"/>
  <c r="AF210" i="5"/>
  <c r="AG210" i="5"/>
  <c r="AF735" i="5"/>
  <c r="AG735" i="5"/>
  <c r="AF175" i="5"/>
  <c r="AG175" i="5"/>
  <c r="AF630" i="5"/>
  <c r="AG630" i="5"/>
  <c r="AF910" i="5"/>
  <c r="AG910" i="5"/>
  <c r="AF525" i="5"/>
  <c r="AG525" i="5"/>
  <c r="AF945" i="5"/>
  <c r="AG945" i="5"/>
  <c r="AF280" i="5"/>
  <c r="AG280" i="5"/>
  <c r="AF805" i="5"/>
  <c r="AG805" i="5"/>
  <c r="AF840" i="5"/>
  <c r="AG840" i="5"/>
  <c r="AF105" i="5"/>
  <c r="AG105" i="5"/>
  <c r="AF455" i="5"/>
  <c r="AG455" i="5"/>
  <c r="AF595" i="5"/>
  <c r="AG595" i="5"/>
  <c r="AD350" i="5"/>
  <c r="AE350" i="5" s="1"/>
  <c r="AH349" i="5"/>
  <c r="AF385" i="5"/>
  <c r="AG385" i="5"/>
  <c r="AF560" i="5"/>
  <c r="AG560" i="5"/>
  <c r="AF420" i="5"/>
  <c r="AG420" i="5"/>
  <c r="AF140" i="5"/>
  <c r="AG140" i="5"/>
  <c r="AF665" i="5"/>
  <c r="AG665" i="5"/>
  <c r="AD666" i="5" l="1"/>
  <c r="AE666" i="5" s="1"/>
  <c r="AH665" i="5"/>
  <c r="AD141" i="5"/>
  <c r="AE141" i="5" s="1"/>
  <c r="AH140" i="5"/>
  <c r="AD421" i="5"/>
  <c r="AE421" i="5" s="1"/>
  <c r="AH420" i="5"/>
  <c r="AD561" i="5"/>
  <c r="AE561" i="5" s="1"/>
  <c r="AH560" i="5"/>
  <c r="AD386" i="5"/>
  <c r="AE386" i="5" s="1"/>
  <c r="AH385" i="5"/>
  <c r="AF350" i="5"/>
  <c r="AG350" i="5"/>
  <c r="AD596" i="5"/>
  <c r="AE596" i="5" s="1"/>
  <c r="AH595" i="5"/>
  <c r="AD456" i="5"/>
  <c r="AE456" i="5" s="1"/>
  <c r="AH455" i="5"/>
  <c r="AD106" i="5"/>
  <c r="AE106" i="5" s="1"/>
  <c r="AH105" i="5"/>
  <c r="AD841" i="5"/>
  <c r="AE841" i="5" s="1"/>
  <c r="AH840" i="5"/>
  <c r="AD806" i="5"/>
  <c r="AE806" i="5" s="1"/>
  <c r="AH805" i="5"/>
  <c r="AD281" i="5"/>
  <c r="AE281" i="5" s="1"/>
  <c r="AH280" i="5"/>
  <c r="AD946" i="5"/>
  <c r="AE946" i="5" s="1"/>
  <c r="AH945" i="5"/>
  <c r="AD526" i="5"/>
  <c r="AE526" i="5" s="1"/>
  <c r="AH525" i="5"/>
  <c r="AD911" i="5"/>
  <c r="AE911" i="5" s="1"/>
  <c r="AH910" i="5"/>
  <c r="AD631" i="5"/>
  <c r="AE631" i="5" s="1"/>
  <c r="AH630" i="5"/>
  <c r="AD176" i="5"/>
  <c r="AE176" i="5" s="1"/>
  <c r="AH175" i="5"/>
  <c r="AD736" i="5"/>
  <c r="AE736" i="5" s="1"/>
  <c r="AH735" i="5"/>
  <c r="AD211" i="5"/>
  <c r="AE211" i="5" s="1"/>
  <c r="AH210" i="5"/>
  <c r="AD491" i="5"/>
  <c r="AE491" i="5" s="1"/>
  <c r="AH490" i="5"/>
  <c r="AD246" i="5"/>
  <c r="AE246" i="5" s="1"/>
  <c r="AH245" i="5"/>
  <c r="AD701" i="5"/>
  <c r="AE701" i="5" s="1"/>
  <c r="AH700" i="5"/>
  <c r="AD981" i="5"/>
  <c r="AE981" i="5" s="1"/>
  <c r="AH980" i="5"/>
  <c r="AD36" i="5"/>
  <c r="AE36" i="5" s="1"/>
  <c r="AH35" i="5"/>
  <c r="AD316" i="5"/>
  <c r="AE316" i="5" s="1"/>
  <c r="AH315" i="5"/>
  <c r="AD876" i="5"/>
  <c r="AE876" i="5" s="1"/>
  <c r="AH875" i="5"/>
  <c r="AD771" i="5"/>
  <c r="AE771" i="5" s="1"/>
  <c r="AH770" i="5"/>
  <c r="AD71" i="5"/>
  <c r="AE71" i="5" s="1"/>
  <c r="AH70" i="5"/>
  <c r="AF71" i="5" l="1"/>
  <c r="AG71" i="5"/>
  <c r="AF771" i="5"/>
  <c r="AG771" i="5"/>
  <c r="AF876" i="5"/>
  <c r="AG876" i="5"/>
  <c r="AF316" i="5"/>
  <c r="AG316" i="5"/>
  <c r="AF36" i="5"/>
  <c r="AG36" i="5"/>
  <c r="AF981" i="5"/>
  <c r="AG981" i="5"/>
  <c r="AF701" i="5"/>
  <c r="AG701" i="5"/>
  <c r="AF246" i="5"/>
  <c r="AG246" i="5"/>
  <c r="AF491" i="5"/>
  <c r="AG491" i="5"/>
  <c r="AF211" i="5"/>
  <c r="AG211" i="5"/>
  <c r="AF736" i="5"/>
  <c r="AG736" i="5"/>
  <c r="AF176" i="5"/>
  <c r="AG176" i="5"/>
  <c r="AF631" i="5"/>
  <c r="AG631" i="5"/>
  <c r="AF911" i="5"/>
  <c r="AG911" i="5"/>
  <c r="AF526" i="5"/>
  <c r="AG526" i="5"/>
  <c r="AF946" i="5"/>
  <c r="AG946" i="5"/>
  <c r="AF281" i="5"/>
  <c r="AG281" i="5"/>
  <c r="AF806" i="5"/>
  <c r="AG806" i="5"/>
  <c r="AF841" i="5"/>
  <c r="AG841" i="5"/>
  <c r="AF106" i="5"/>
  <c r="AG106" i="5"/>
  <c r="AF456" i="5"/>
  <c r="AG456" i="5"/>
  <c r="AF596" i="5"/>
  <c r="AG596" i="5"/>
  <c r="AD351" i="5"/>
  <c r="AE351" i="5" s="1"/>
  <c r="AH350" i="5"/>
  <c r="AF386" i="5"/>
  <c r="AG386" i="5"/>
  <c r="AF561" i="5"/>
  <c r="AG561" i="5"/>
  <c r="AF421" i="5"/>
  <c r="AG421" i="5"/>
  <c r="AF141" i="5"/>
  <c r="AG141" i="5"/>
  <c r="AF666" i="5"/>
  <c r="AG666" i="5"/>
  <c r="AD667" i="5" l="1"/>
  <c r="AE667" i="5" s="1"/>
  <c r="AH666" i="5"/>
  <c r="AD142" i="5"/>
  <c r="AE142" i="5" s="1"/>
  <c r="AH141" i="5"/>
  <c r="AD422" i="5"/>
  <c r="AE422" i="5" s="1"/>
  <c r="AH421" i="5"/>
  <c r="AD562" i="5"/>
  <c r="AE562" i="5" s="1"/>
  <c r="AH561" i="5"/>
  <c r="AD387" i="5"/>
  <c r="AE387" i="5" s="1"/>
  <c r="AH386" i="5"/>
  <c r="AF351" i="5"/>
  <c r="AG351" i="5"/>
  <c r="AD597" i="5"/>
  <c r="AE597" i="5" s="1"/>
  <c r="AH596" i="5"/>
  <c r="AD457" i="5"/>
  <c r="AE457" i="5" s="1"/>
  <c r="AH456" i="5"/>
  <c r="AD107" i="5"/>
  <c r="AE107" i="5" s="1"/>
  <c r="AH106" i="5"/>
  <c r="AD842" i="5"/>
  <c r="AE842" i="5" s="1"/>
  <c r="AH841" i="5"/>
  <c r="AD807" i="5"/>
  <c r="AE807" i="5" s="1"/>
  <c r="AH806" i="5"/>
  <c r="AD282" i="5"/>
  <c r="AE282" i="5" s="1"/>
  <c r="AH281" i="5"/>
  <c r="AD947" i="5"/>
  <c r="AE947" i="5" s="1"/>
  <c r="AH946" i="5"/>
  <c r="AD527" i="5"/>
  <c r="AE527" i="5" s="1"/>
  <c r="AH526" i="5"/>
  <c r="AD912" i="5"/>
  <c r="AE912" i="5" s="1"/>
  <c r="AH911" i="5"/>
  <c r="AD632" i="5"/>
  <c r="AE632" i="5" s="1"/>
  <c r="AH631" i="5"/>
  <c r="AD177" i="5"/>
  <c r="AE177" i="5" s="1"/>
  <c r="AH176" i="5"/>
  <c r="AD737" i="5"/>
  <c r="AE737" i="5" s="1"/>
  <c r="AH736" i="5"/>
  <c r="AD212" i="5"/>
  <c r="AE212" i="5" s="1"/>
  <c r="AH211" i="5"/>
  <c r="AD492" i="5"/>
  <c r="AE492" i="5" s="1"/>
  <c r="AH491" i="5"/>
  <c r="AD247" i="5"/>
  <c r="AE247" i="5" s="1"/>
  <c r="AH246" i="5"/>
  <c r="AD702" i="5"/>
  <c r="AE702" i="5" s="1"/>
  <c r="AH701" i="5"/>
  <c r="AD982" i="5"/>
  <c r="AE982" i="5" s="1"/>
  <c r="AH981" i="5"/>
  <c r="AD37" i="5"/>
  <c r="AE37" i="5" s="1"/>
  <c r="AH36" i="5"/>
  <c r="AD317" i="5"/>
  <c r="AE317" i="5" s="1"/>
  <c r="AH316" i="5"/>
  <c r="AD877" i="5"/>
  <c r="AE877" i="5" s="1"/>
  <c r="AH876" i="5"/>
  <c r="AD772" i="5"/>
  <c r="AE772" i="5" s="1"/>
  <c r="AH771" i="5"/>
  <c r="AD72" i="5"/>
  <c r="AE72" i="5" s="1"/>
  <c r="AH71" i="5"/>
  <c r="AF72" i="5" l="1"/>
  <c r="AH72" i="5" s="1"/>
  <c r="AG72" i="5"/>
  <c r="AF772" i="5"/>
  <c r="AH772" i="5" s="1"/>
  <c r="AG772" i="5"/>
  <c r="AF877" i="5"/>
  <c r="AH877" i="5" s="1"/>
  <c r="AG877" i="5"/>
  <c r="AF317" i="5"/>
  <c r="AH317" i="5" s="1"/>
  <c r="AG317" i="5"/>
  <c r="AF37" i="5"/>
  <c r="AH37" i="5" s="1"/>
  <c r="AG37" i="5"/>
  <c r="AF982" i="5"/>
  <c r="AH982" i="5" s="1"/>
  <c r="AG982" i="5"/>
  <c r="AF702" i="5"/>
  <c r="AH702" i="5" s="1"/>
  <c r="AG702" i="5"/>
  <c r="AF247" i="5"/>
  <c r="AH247" i="5" s="1"/>
  <c r="AG247" i="5"/>
  <c r="AF492" i="5"/>
  <c r="AH492" i="5" s="1"/>
  <c r="AG492" i="5"/>
  <c r="AF212" i="5"/>
  <c r="AH212" i="5" s="1"/>
  <c r="AG212" i="5"/>
  <c r="AF737" i="5"/>
  <c r="AH737" i="5" s="1"/>
  <c r="AG737" i="5"/>
  <c r="AF177" i="5"/>
  <c r="AH177" i="5" s="1"/>
  <c r="AG177" i="5"/>
  <c r="AF632" i="5"/>
  <c r="AH632" i="5" s="1"/>
  <c r="AG632" i="5"/>
  <c r="AF912" i="5"/>
  <c r="AH912" i="5" s="1"/>
  <c r="AG912" i="5"/>
  <c r="AF527" i="5"/>
  <c r="AH527" i="5" s="1"/>
  <c r="AG527" i="5"/>
  <c r="AF947" i="5"/>
  <c r="AH947" i="5" s="1"/>
  <c r="AG947" i="5"/>
  <c r="AF282" i="5"/>
  <c r="AH282" i="5" s="1"/>
  <c r="AG282" i="5"/>
  <c r="AF807" i="5"/>
  <c r="AH807" i="5" s="1"/>
  <c r="AG807" i="5"/>
  <c r="AF842" i="5"/>
  <c r="AH842" i="5" s="1"/>
  <c r="AG842" i="5"/>
  <c r="AF107" i="5"/>
  <c r="AH107" i="5" s="1"/>
  <c r="AG107" i="5"/>
  <c r="AF457" i="5"/>
  <c r="AH457" i="5" s="1"/>
  <c r="AG457" i="5"/>
  <c r="AF597" i="5"/>
  <c r="AH597" i="5" s="1"/>
  <c r="AG597" i="5"/>
  <c r="AD352" i="5"/>
  <c r="AE352" i="5" s="1"/>
  <c r="AH351" i="5"/>
  <c r="AF387" i="5"/>
  <c r="AH387" i="5" s="1"/>
  <c r="AG387" i="5"/>
  <c r="AF562" i="5"/>
  <c r="AH562" i="5" s="1"/>
  <c r="AG562" i="5"/>
  <c r="AF422" i="5"/>
  <c r="AH422" i="5" s="1"/>
  <c r="AG422" i="5"/>
  <c r="AF142" i="5"/>
  <c r="AH142" i="5" s="1"/>
  <c r="AG142" i="5"/>
  <c r="AF667" i="5"/>
  <c r="AH667" i="5" s="1"/>
  <c r="AG667" i="5"/>
  <c r="AF352" i="5" l="1"/>
  <c r="AH352" i="5" s="1"/>
  <c r="AG352" i="5"/>
</calcChain>
</file>

<file path=xl/sharedStrings.xml><?xml version="1.0" encoding="utf-8"?>
<sst xmlns="http://schemas.openxmlformats.org/spreadsheetml/2006/main" count="1690" uniqueCount="181">
  <si>
    <t>Code Name</t>
  </si>
  <si>
    <t>Country Name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</si>
  <si>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</si>
  <si>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</si>
  <si>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</si>
  <si>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</si>
  <si>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</si>
  <si>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</si>
  <si>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</si>
  <si>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</si>
  <si>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</si>
  <si>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</si>
  <si>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</si>
  <si>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</si>
  <si>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</si>
  <si>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</si>
  <si>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</si>
  <si>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</si>
  <si>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EL</t>
  </si>
  <si>
    <t>Greece</t>
  </si>
  <si>
    <t>ES</t>
  </si>
  <si>
    <t>Spain</t>
  </si>
  <si>
    <t>FI</t>
  </si>
  <si>
    <t>Finland</t>
  </si>
  <si>
    <t>FR</t>
  </si>
  <si>
    <t>France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</si>
  <si>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</si>
  <si>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</si>
  <si>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</si>
  <si>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</si>
  <si>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</si>
  <si>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</si>
  <si>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</si>
  <si>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</si>
  <si>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</si>
  <si>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</si>
  <si>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</si>
  <si>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</si>
  <si>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</si>
  <si>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</si>
  <si>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</si>
  <si>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</si>
  <si>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</si>
  <si>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</si>
  <si>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</si>
  <si>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</si>
  <si>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</si>
  <si>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</si>
  <si>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</si>
  <si>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</si>
  <si>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</si>
  <si>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</si>
  <si>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</si>
  <si>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</si>
  <si>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</si>
  <si>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</si>
  <si>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</si>
  <si>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</si>
  <si>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Source: https://ec.europa.eu/eurostat/statistics-explained/index.php/Glossary:Country_codes</t>
  </si>
  <si>
    <t>EU-28 final residential energy use (TWh)</t>
  </si>
  <si>
    <t>Space heating</t>
  </si>
  <si>
    <t>Space cooling</t>
  </si>
  <si>
    <t>Water heating</t>
  </si>
  <si>
    <t>Cooking</t>
  </si>
  <si>
    <t>Appliances</t>
  </si>
  <si>
    <t>Lighting and other uses</t>
  </si>
  <si>
    <t>EU-28 final residential energy use (Indexed)</t>
  </si>
  <si>
    <t>Input data for historical analysis (2000-15)</t>
  </si>
  <si>
    <t>Country</t>
  </si>
  <si>
    <t>Year</t>
  </si>
  <si>
    <t>t</t>
  </si>
  <si>
    <t>Hou</t>
  </si>
  <si>
    <r>
      <t>FEU</t>
    </r>
    <r>
      <rPr>
        <vertAlign val="subscript"/>
        <sz val="11"/>
        <color theme="1"/>
        <rFont val="Arial"/>
        <family val="2"/>
      </rPr>
      <t>AC</t>
    </r>
  </si>
  <si>
    <t>StockAC</t>
  </si>
  <si>
    <t>Diff</t>
  </si>
  <si>
    <t>Eff</t>
  </si>
  <si>
    <t>Qspec</t>
  </si>
  <si>
    <t>CDD</t>
  </si>
  <si>
    <r>
      <t>TMP</t>
    </r>
    <r>
      <rPr>
        <vertAlign val="superscript"/>
        <sz val="11"/>
        <color theme="1"/>
        <rFont val="Arial"/>
        <family val="2"/>
      </rPr>
      <t>JJA</t>
    </r>
  </si>
  <si>
    <t>INC</t>
  </si>
  <si>
    <t>AREA</t>
  </si>
  <si>
    <t>Variable</t>
  </si>
  <si>
    <t>Symbol</t>
  </si>
  <si>
    <t>AC energy consumption (TWh/y)</t>
  </si>
  <si>
    <t>Useful specific cooling demand (useful kWh/hh)</t>
  </si>
  <si>
    <t>AC diffusion (%)</t>
  </si>
  <si>
    <t>Number of households (hh)</t>
  </si>
  <si>
    <t xml:space="preserve">AC system efficiency </t>
  </si>
  <si>
    <t>Personal income (2011$/pop PPP)</t>
  </si>
  <si>
    <t>Household area (m2/hh)</t>
  </si>
  <si>
    <t>Mean JJA temperature (°C)</t>
  </si>
  <si>
    <t>Cooling Degree Days (℃•d)</t>
  </si>
  <si>
    <r>
      <t>FEU</t>
    </r>
    <r>
      <rPr>
        <vertAlign val="subscript"/>
        <sz val="11"/>
        <color theme="1"/>
        <rFont val="Arial"/>
        <family val="2"/>
      </rPr>
      <t xml:space="preserve">AC </t>
    </r>
    <r>
      <rPr>
        <sz val="11"/>
        <color theme="1"/>
        <rFont val="Arial"/>
        <family val="2"/>
      </rPr>
      <t>(TWh/y)</t>
    </r>
  </si>
  <si>
    <t>Qspec (TWh/y)</t>
  </si>
  <si>
    <t>Diff (%)</t>
  </si>
  <si>
    <t>Log-differences</t>
  </si>
  <si>
    <t>2000-1</t>
  </si>
  <si>
    <t>2001-2</t>
  </si>
  <si>
    <t>2002-3</t>
  </si>
  <si>
    <t>2003-4</t>
  </si>
  <si>
    <t>2004-5</t>
  </si>
  <si>
    <t>2005-6</t>
  </si>
  <si>
    <t>2006-7</t>
  </si>
  <si>
    <t>2007-8</t>
  </si>
  <si>
    <t>2008-9</t>
  </si>
  <si>
    <t>2009-10</t>
  </si>
  <si>
    <t>2010-11</t>
  </si>
  <si>
    <t>2011-12</t>
  </si>
  <si>
    <t>2012-13</t>
  </si>
  <si>
    <t>2013-14</t>
  </si>
  <si>
    <t>2014-15</t>
  </si>
  <si>
    <t>Change in CDD</t>
  </si>
  <si>
    <t>Additive Effects (TWh)</t>
  </si>
  <si>
    <r>
      <t>FEU_</t>
    </r>
    <r>
      <rPr>
        <vertAlign val="subscript"/>
        <sz val="11"/>
        <color theme="1"/>
        <rFont val="Arial"/>
        <family val="2"/>
      </rPr>
      <t>AC</t>
    </r>
  </si>
  <si>
    <t>Input data for baseline scenario analysis (2016-50)</t>
  </si>
  <si>
    <t>Scenario modelling (2016-50) -Baseline case</t>
  </si>
  <si>
    <t>Scenario modelling (2016-50)- Policy case 1: Unit efficiency improvement</t>
  </si>
  <si>
    <t>Scenario modelling (2016-50)- Policy case 2: New Buildings AC rates</t>
  </si>
  <si>
    <t>Time</t>
  </si>
  <si>
    <r>
      <t>TMP</t>
    </r>
    <r>
      <rPr>
        <vertAlign val="superscript"/>
        <sz val="11"/>
        <color theme="1"/>
        <rFont val="Arial"/>
        <family val="2"/>
      </rPr>
      <t xml:space="preserve">JJA </t>
    </r>
    <r>
      <rPr>
        <sz val="11"/>
        <color theme="1"/>
        <rFont val="Arial"/>
        <family val="2"/>
      </rPr>
      <t>- min RCP8.5</t>
    </r>
  </si>
  <si>
    <r>
      <t>TMP</t>
    </r>
    <r>
      <rPr>
        <vertAlign val="superscript"/>
        <sz val="11"/>
        <color theme="1"/>
        <rFont val="Arial"/>
        <family val="2"/>
      </rPr>
      <t xml:space="preserve">JJA </t>
    </r>
    <r>
      <rPr>
        <sz val="11"/>
        <color theme="1"/>
        <rFont val="Arial"/>
        <family val="2"/>
      </rPr>
      <t>- mean RCP8.5</t>
    </r>
  </si>
  <si>
    <r>
      <t>TMP</t>
    </r>
    <r>
      <rPr>
        <vertAlign val="superscript"/>
        <sz val="11"/>
        <color theme="1"/>
        <rFont val="Arial"/>
        <family val="2"/>
      </rPr>
      <t xml:space="preserve">JJA </t>
    </r>
    <r>
      <rPr>
        <sz val="11"/>
        <color theme="1"/>
        <rFont val="Arial"/>
        <family val="2"/>
      </rPr>
      <t>- max RCP8.5</t>
    </r>
  </si>
  <si>
    <t>INC- SSP2</t>
  </si>
  <si>
    <t>INC - SSP3</t>
  </si>
  <si>
    <t>INC- SSP5</t>
  </si>
  <si>
    <t>Constant</t>
  </si>
  <si>
    <t>Effect-INC</t>
  </si>
  <si>
    <t>Effect-Trend</t>
  </si>
  <si>
    <r>
      <t>Effect- TMP</t>
    </r>
    <r>
      <rPr>
        <vertAlign val="superscript"/>
        <sz val="11"/>
        <color theme="1"/>
        <rFont val="Arial"/>
        <family val="2"/>
      </rPr>
      <t>JJA</t>
    </r>
  </si>
  <si>
    <t>Total Effect</t>
  </si>
  <si>
    <t>Sat</t>
  </si>
  <si>
    <t>Diff (t)</t>
  </si>
  <si>
    <t>Diff (2015)</t>
  </si>
  <si>
    <r>
      <t>FEU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(2015)</t>
    </r>
  </si>
  <si>
    <r>
      <t>Baseline FEU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</si>
  <si>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t>Hou (2015)</t>
  </si>
  <si>
    <t>NrAC (t)</t>
  </si>
  <si>
    <r>
      <t>Baseline Peak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</si>
  <si>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t>Eff (2015)</t>
  </si>
  <si>
    <t>Eff (t)</t>
  </si>
  <si>
    <r>
      <t>Policy 1 FEU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</si>
  <si>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r>
      <t>Policy 1 Peak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</si>
  <si>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r>
      <t>Diff</t>
    </r>
    <r>
      <rPr>
        <vertAlign val="subscript"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(t)</t>
    </r>
  </si>
  <si>
    <r>
      <t>Diff</t>
    </r>
    <r>
      <rPr>
        <vertAlign val="subscript"/>
        <sz val="11"/>
        <color theme="1"/>
        <rFont val="Arial"/>
        <family val="2"/>
      </rPr>
      <t>new</t>
    </r>
    <r>
      <rPr>
        <b/>
        <sz val="11"/>
        <color theme="1"/>
        <rFont val="Arial"/>
        <family val="2"/>
      </rPr>
      <t>'</t>
    </r>
    <r>
      <rPr>
        <sz val="11"/>
        <color theme="1"/>
        <rFont val="Arial"/>
        <family val="2"/>
      </rPr>
      <t>(t)</t>
    </r>
  </si>
  <si>
    <r>
      <t>Corrected Diff</t>
    </r>
    <r>
      <rPr>
        <vertAlign val="subscript"/>
        <sz val="11"/>
        <color theme="1"/>
        <rFont val="Arial"/>
        <family val="2"/>
      </rPr>
      <t>new</t>
    </r>
    <r>
      <rPr>
        <b/>
        <sz val="11"/>
        <color theme="1"/>
        <rFont val="Arial"/>
        <family val="2"/>
      </rPr>
      <t>'</t>
    </r>
    <r>
      <rPr>
        <sz val="11"/>
        <color theme="1"/>
        <rFont val="Arial"/>
        <family val="2"/>
      </rPr>
      <t>(t)</t>
    </r>
  </si>
  <si>
    <r>
      <t xml:space="preserve">Diff </t>
    </r>
    <r>
      <rPr>
        <b/>
        <sz val="11"/>
        <color theme="1"/>
        <rFont val="Arial"/>
        <family val="2"/>
      </rPr>
      <t xml:space="preserve">' </t>
    </r>
    <r>
      <rPr>
        <sz val="11"/>
        <color theme="1"/>
        <rFont val="Arial"/>
        <family val="2"/>
      </rPr>
      <t>(t)</t>
    </r>
  </si>
  <si>
    <r>
      <t xml:space="preserve">Corrected Diff </t>
    </r>
    <r>
      <rPr>
        <b/>
        <sz val="11"/>
        <color theme="1"/>
        <rFont val="Arial"/>
        <family val="2"/>
      </rPr>
      <t xml:space="preserve">' </t>
    </r>
    <r>
      <rPr>
        <sz val="11"/>
        <color theme="1"/>
        <rFont val="Arial"/>
        <family val="2"/>
      </rPr>
      <t>(t)</t>
    </r>
  </si>
  <si>
    <r>
      <t>NrAC</t>
    </r>
    <r>
      <rPr>
        <b/>
        <sz val="11"/>
        <color theme="1"/>
        <rFont val="Arial"/>
        <family val="2"/>
      </rPr>
      <t xml:space="preserve"> '</t>
    </r>
    <r>
      <rPr>
        <sz val="11"/>
        <color theme="1"/>
        <rFont val="Arial"/>
        <family val="2"/>
      </rPr>
      <t xml:space="preserve"> (t)</t>
    </r>
  </si>
  <si>
    <r>
      <t>Policy 2 FEU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</si>
  <si>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r>
      <t>Policy 2 Peak</t>
    </r>
    <r>
      <rPr>
        <vertAlign val="subscript"/>
        <sz val="11"/>
        <color theme="1"/>
        <rFont val="Arial"/>
        <family val="2"/>
      </rPr>
      <t>AC</t>
    </r>
    <r>
      <rPr>
        <sz val="11"/>
        <color theme="1"/>
        <rFont val="Arial"/>
        <family val="2"/>
      </rPr>
      <t xml:space="preserve"> (t)</t>
    </r>
  </si>
  <si>
    <t>AC diffusion model estimated parameters - Table 4</t>
  </si>
  <si>
    <t>Trend</t>
  </si>
  <si>
    <t>SatWarm</t>
  </si>
  <si>
    <t>SatCold</t>
  </si>
  <si>
    <t>RAC stock technical parameters - Table 1</t>
  </si>
  <si>
    <t xml:space="preserve">Split </t>
  </si>
  <si>
    <t>Multi-split</t>
  </si>
  <si>
    <t>Single-duct</t>
  </si>
  <si>
    <t>Packed</t>
  </si>
  <si>
    <t>Total</t>
  </si>
  <si>
    <t>Number of units</t>
  </si>
  <si>
    <t>Cap (kW)</t>
  </si>
  <si>
    <t>SEER</t>
  </si>
  <si>
    <t>SEER +20% (2021-2030)</t>
  </si>
  <si>
    <t>SEER +30% (2031-40)</t>
  </si>
  <si>
    <t>SEER +40% (2041-2050)</t>
  </si>
  <si>
    <t>Output Variables</t>
  </si>
  <si>
    <t>Potential peak cooling electricity demand (GW)</t>
  </si>
  <si>
    <r>
      <t>Peak</t>
    </r>
    <r>
      <rPr>
        <vertAlign val="subscript"/>
        <sz val="11"/>
        <color theme="1"/>
        <rFont val="Arial"/>
        <family val="2"/>
      </rPr>
      <t>AC</t>
    </r>
  </si>
  <si>
    <t>EU-28 Final energy consumption for space cooling (TWh/y)</t>
  </si>
  <si>
    <t>Baseline case</t>
  </si>
  <si>
    <t>Mid-range</t>
  </si>
  <si>
    <t>Policy case 1: Unit Efficiency improvement</t>
  </si>
  <si>
    <t>Policy case 2: New Buildings AC rates</t>
  </si>
  <si>
    <t>(+) Error bar</t>
  </si>
  <si>
    <t>(-) Error bar</t>
  </si>
  <si>
    <t>Peak AC demand/Solar capacity</t>
  </si>
  <si>
    <t>Cold EU-28 countries</t>
  </si>
  <si>
    <t>Mid-range Ratio</t>
  </si>
  <si>
    <t>Policy case 1: Unit efficiency improvement</t>
  </si>
  <si>
    <t>Warm EU-28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</si>
</sst>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E+00"/>
  </numFmts>
  <fonts count="1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name val="Arial"/>
      <family val="2"/>
    </font>
    <font>
      <sz val="11"/>
      <color rgb="FF3F3F76"/>
      <name val="Arial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9" fillId="10" borderId="31" applyNumberFormat="0" applyAlignment="0" applyProtection="0"/>
    <xf numFmtId="0" fontId="10" fillId="10" borderId="1" applyNumberFormat="0" applyAlignment="0" applyProtection="0"/>
  </cellStyleXfs>
  <cellXfs count="139">
    <xf numFmtId="0" fontId="0" fillId="0" borderId="0" xfId="0"/>
    <xf numFmtId="2" fontId="0" fillId="0" borderId="0" xfId="0" applyNumberFormat="1"/>
    <xf numFmtId="0" fontId="2" fillId="3" borderId="0" xfId="0" applyFont="1" applyFill="1"/>
    <xf numFmtId="0" fontId="2" fillId="4" borderId="0" xfId="0" applyFont="1" applyFill="1"/>
    <xf numFmtId="2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" fontId="2" fillId="0" borderId="0" xfId="0" applyNumberFormat="1" applyFont="1"/>
    <xf numFmtId="2" fontId="6" fillId="0" borderId="26" xfId="0" applyNumberFormat="1" applyFont="1" applyBorder="1"/>
    <xf numFmtId="2" fontId="6" fillId="0" borderId="27" xfId="0" applyNumberFormat="1" applyFont="1" applyBorder="1"/>
    <xf numFmtId="2" fontId="6" fillId="0" borderId="14" xfId="0" applyNumberFormat="1" applyFont="1" applyBorder="1"/>
    <xf numFmtId="2" fontId="6" fillId="0" borderId="28" xfId="0" applyNumberFormat="1" applyFont="1" applyBorder="1"/>
    <xf numFmtId="2" fontId="6" fillId="0" borderId="29" xfId="0" applyNumberFormat="1" applyFont="1" applyBorder="1"/>
    <xf numFmtId="2" fontId="6" fillId="0" borderId="30" xfId="0" applyNumberFormat="1" applyFont="1" applyBorder="1"/>
    <xf numFmtId="0" fontId="2" fillId="9" borderId="0" xfId="0" applyFont="1" applyFill="1"/>
    <xf numFmtId="0" fontId="2" fillId="7" borderId="26" xfId="0" applyFont="1" applyFill="1" applyBorder="1"/>
    <xf numFmtId="0" fontId="2" fillId="7" borderId="14" xfId="0" applyFont="1" applyFill="1" applyBorder="1" applyAlignment="1">
      <alignment wrapText="1"/>
    </xf>
    <xf numFmtId="0" fontId="2" fillId="7" borderId="29" xfId="0" applyFont="1" applyFill="1" applyBorder="1" applyAlignment="1">
      <alignment wrapText="1"/>
    </xf>
    <xf numFmtId="0" fontId="7" fillId="2" borderId="1" xfId="1" applyFont="1"/>
    <xf numFmtId="0" fontId="7" fillId="2" borderId="1" xfId="1" applyNumberFormat="1" applyFont="1"/>
    <xf numFmtId="164" fontId="7" fillId="2" borderId="1" xfId="1" applyNumberFormat="1" applyFont="1"/>
    <xf numFmtId="1" fontId="7" fillId="2" borderId="1" xfId="1" applyNumberFormat="1" applyFont="1"/>
    <xf numFmtId="165" fontId="7" fillId="2" borderId="1" xfId="1" applyNumberFormat="1" applyFont="1"/>
    <xf numFmtId="2" fontId="7" fillId="2" borderId="1" xfId="1" applyNumberFormat="1" applyFont="1"/>
    <xf numFmtId="0" fontId="2" fillId="5" borderId="2" xfId="0" applyFont="1" applyFill="1" applyBorder="1" applyAlignment="1">
      <alignment wrapText="1"/>
    </xf>
    <xf numFmtId="0" fontId="2" fillId="6" borderId="3" xfId="0" applyFont="1" applyFill="1" applyBorder="1"/>
    <xf numFmtId="0" fontId="2" fillId="6" borderId="0" xfId="0" applyFont="1" applyFill="1" applyBorder="1"/>
    <xf numFmtId="0" fontId="2" fillId="5" borderId="2" xfId="0" applyFont="1" applyFill="1" applyBorder="1"/>
    <xf numFmtId="2" fontId="2" fillId="0" borderId="0" xfId="0" applyNumberFormat="1" applyFont="1" applyBorder="1"/>
    <xf numFmtId="0" fontId="2" fillId="5" borderId="6" xfId="0" applyFont="1" applyFill="1" applyBorder="1"/>
    <xf numFmtId="11" fontId="2" fillId="0" borderId="0" xfId="0" applyNumberFormat="1" applyFont="1" applyBorder="1"/>
    <xf numFmtId="166" fontId="2" fillId="0" borderId="0" xfId="0" applyNumberFormat="1" applyFont="1" applyBorder="1"/>
    <xf numFmtId="0" fontId="2" fillId="5" borderId="7" xfId="0" applyFont="1" applyFill="1" applyBorder="1"/>
    <xf numFmtId="2" fontId="2" fillId="0" borderId="8" xfId="0" applyNumberFormat="1" applyFont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6" borderId="4" xfId="0" applyFont="1" applyFill="1" applyBorder="1"/>
    <xf numFmtId="2" fontId="2" fillId="0" borderId="3" xfId="0" applyNumberFormat="1" applyFont="1" applyBorder="1"/>
    <xf numFmtId="2" fontId="2" fillId="0" borderId="4" xfId="0" applyNumberFormat="1" applyFont="1" applyBorder="1"/>
    <xf numFmtId="11" fontId="2" fillId="0" borderId="5" xfId="0" applyNumberFormat="1" applyFont="1" applyBorder="1"/>
    <xf numFmtId="166" fontId="2" fillId="0" borderId="5" xfId="0" applyNumberFormat="1" applyFont="1" applyBorder="1"/>
    <xf numFmtId="0" fontId="2" fillId="5" borderId="13" xfId="0" applyFont="1" applyFill="1" applyBorder="1"/>
    <xf numFmtId="0" fontId="2" fillId="7" borderId="13" xfId="0" applyFont="1" applyFill="1" applyBorder="1" applyAlignment="1">
      <alignment wrapText="1"/>
    </xf>
    <xf numFmtId="0" fontId="2" fillId="8" borderId="17" xfId="0" applyFont="1" applyFill="1" applyBorder="1"/>
    <xf numFmtId="0" fontId="2" fillId="7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vertical="center"/>
    </xf>
    <xf numFmtId="0" fontId="2" fillId="8" borderId="15" xfId="0" applyFont="1" applyFill="1" applyBorder="1" applyAlignment="1">
      <alignment vertical="center" wrapText="1"/>
    </xf>
    <xf numFmtId="0" fontId="2" fillId="8" borderId="25" xfId="0" applyFont="1" applyFill="1" applyBorder="1" applyAlignment="1">
      <alignment vertical="center"/>
    </xf>
    <xf numFmtId="0" fontId="2" fillId="8" borderId="15" xfId="0" applyFont="1" applyFill="1" applyBorder="1" applyAlignment="1">
      <alignment vertical="center"/>
    </xf>
    <xf numFmtId="1" fontId="8" fillId="0" borderId="18" xfId="0" applyNumberFormat="1" applyFont="1" applyBorder="1"/>
    <xf numFmtId="1" fontId="8" fillId="0" borderId="19" xfId="0" applyNumberFormat="1" applyFont="1" applyBorder="1"/>
    <xf numFmtId="1" fontId="8" fillId="0" borderId="0" xfId="0" applyNumberFormat="1" applyFont="1" applyBorder="1"/>
    <xf numFmtId="1" fontId="8" fillId="0" borderId="5" xfId="0" applyNumberFormat="1" applyFont="1" applyBorder="1"/>
    <xf numFmtId="1" fontId="8" fillId="0" borderId="3" xfId="0" applyNumberFormat="1" applyFont="1" applyBorder="1"/>
    <xf numFmtId="1" fontId="8" fillId="0" borderId="4" xfId="0" applyNumberFormat="1" applyFont="1" applyBorder="1"/>
    <xf numFmtId="1" fontId="8" fillId="0" borderId="8" xfId="0" applyNumberFormat="1" applyFont="1" applyBorder="1"/>
    <xf numFmtId="1" fontId="8" fillId="0" borderId="9" xfId="0" applyNumberFormat="1" applyFont="1" applyBorder="1"/>
    <xf numFmtId="1" fontId="8" fillId="0" borderId="8" xfId="0" applyNumberFormat="1" applyFont="1" applyBorder="1" applyAlignment="1"/>
    <xf numFmtId="0" fontId="8" fillId="8" borderId="18" xfId="0" applyFont="1" applyFill="1" applyBorder="1"/>
    <xf numFmtId="0" fontId="8" fillId="8" borderId="19" xfId="0" applyFont="1" applyFill="1" applyBorder="1"/>
    <xf numFmtId="0" fontId="8" fillId="8" borderId="0" xfId="0" applyFont="1" applyFill="1"/>
    <xf numFmtId="0" fontId="8" fillId="9" borderId="0" xfId="0" applyFont="1" applyFill="1"/>
    <xf numFmtId="2" fontId="8" fillId="0" borderId="26" xfId="0" applyNumberFormat="1" applyFont="1" applyBorder="1"/>
    <xf numFmtId="2" fontId="8" fillId="0" borderId="27" xfId="0" applyNumberFormat="1" applyFont="1" applyBorder="1"/>
    <xf numFmtId="2" fontId="8" fillId="0" borderId="14" xfId="0" applyNumberFormat="1" applyFont="1" applyBorder="1"/>
    <xf numFmtId="2" fontId="8" fillId="0" borderId="28" xfId="0" applyNumberFormat="1" applyFont="1" applyBorder="1"/>
    <xf numFmtId="2" fontId="8" fillId="0" borderId="29" xfId="0" applyNumberFormat="1" applyFont="1" applyBorder="1"/>
    <xf numFmtId="2" fontId="8" fillId="0" borderId="30" xfId="0" applyNumberFormat="1" applyFont="1" applyBorder="1"/>
    <xf numFmtId="0" fontId="2" fillId="3" borderId="0" xfId="0" applyFont="1" applyFill="1" applyAlignment="1">
      <alignment wrapText="1"/>
    </xf>
    <xf numFmtId="2" fontId="10" fillId="10" borderId="1" xfId="3" applyNumberFormat="1"/>
    <xf numFmtId="1" fontId="10" fillId="10" borderId="1" xfId="3" applyNumberFormat="1"/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0" xfId="0" applyFont="1" applyBorder="1"/>
    <xf numFmtId="165" fontId="2" fillId="0" borderId="0" xfId="0" applyNumberFormat="1" applyFont="1" applyBorder="1"/>
    <xf numFmtId="165" fontId="2" fillId="0" borderId="5" xfId="0" applyNumberFormat="1" applyFont="1" applyBorder="1"/>
    <xf numFmtId="11" fontId="2" fillId="0" borderId="4" xfId="0" applyNumberFormat="1" applyFont="1" applyBorder="1"/>
    <xf numFmtId="0" fontId="3" fillId="0" borderId="0" xfId="0" applyFont="1" applyFill="1" applyAlignment="1"/>
    <xf numFmtId="1" fontId="7" fillId="2" borderId="32" xfId="1" applyNumberFormat="1" applyFont="1" applyBorder="1"/>
    <xf numFmtId="2" fontId="0" fillId="0" borderId="11" xfId="0" applyNumberFormat="1" applyBorder="1"/>
    <xf numFmtId="2" fontId="10" fillId="10" borderId="1" xfId="3" applyNumberFormat="1" applyBorder="1"/>
    <xf numFmtId="0" fontId="0" fillId="0" borderId="0" xfId="0" applyBorder="1"/>
    <xf numFmtId="2" fontId="9" fillId="10" borderId="31" xfId="2" applyNumberFormat="1" applyBorder="1"/>
    <xf numFmtId="2" fontId="0" fillId="0" borderId="0" xfId="0" applyNumberFormat="1" applyBorder="1"/>
    <xf numFmtId="1" fontId="0" fillId="0" borderId="0" xfId="0" applyNumberFormat="1" applyBorder="1"/>
    <xf numFmtId="1" fontId="10" fillId="10" borderId="1" xfId="3" applyNumberFormat="1" applyBorder="1"/>
    <xf numFmtId="2" fontId="9" fillId="10" borderId="33" xfId="2" applyNumberFormat="1" applyBorder="1"/>
    <xf numFmtId="0" fontId="0" fillId="0" borderId="11" xfId="0" applyBorder="1"/>
    <xf numFmtId="0" fontId="0" fillId="0" borderId="5" xfId="0" applyBorder="1"/>
    <xf numFmtId="165" fontId="0" fillId="0" borderId="3" xfId="0" applyNumberFormat="1" applyBorder="1"/>
    <xf numFmtId="165" fontId="0" fillId="0" borderId="0" xfId="0" applyNumberFormat="1" applyBorder="1"/>
    <xf numFmtId="0" fontId="2" fillId="0" borderId="3" xfId="0" applyFont="1" applyBorder="1"/>
    <xf numFmtId="0" fontId="2" fillId="0" borderId="4" xfId="0" applyFont="1" applyBorder="1"/>
    <xf numFmtId="0" fontId="0" fillId="0" borderId="12" xfId="0" applyBorder="1"/>
    <xf numFmtId="165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2" fillId="0" borderId="0" xfId="0" applyFont="1" applyFill="1" applyBorder="1"/>
    <xf numFmtId="0" fontId="2" fillId="0" borderId="11" xfId="0" applyFont="1" applyFill="1" applyBorder="1"/>
    <xf numFmtId="165" fontId="10" fillId="10" borderId="1" xfId="3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7" borderId="2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</cellXfs>
  <cellStyles count="4">
    <cellStyle name="Calculation" xfId="3" builtinId="22"/>
    <cellStyle name="Input" xfId="1" builtinId="20"/>
    <cellStyle name="Normal" xfId="0" builtinId="0"/>
    <cellStyle name="Output" xfId="2" builtinId="2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9782921871608"/>
          <c:y val="7.0188170923079066E-2"/>
          <c:w val="0.8177966569968228"/>
          <c:h val="0.7012473440819897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1'!$A$10</c:f>
              <c:strCache>
                <c:ptCount val="1"/>
                <c:pt idx="0">
                  <c:v>Space heating</c:v>
                </c:pt>
              </c:strCache>
            </c:strRef>
          </c:tx>
          <c:spPr>
            <a:ln w="9525" cap="rnd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1587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1'!$B$10:$Q$10</c:f>
              <c:numCache>
                <c:formatCode>0.00</c:formatCode>
                <c:ptCount val="16"/>
                <c:pt idx="0">
                  <c:v>1</c:v>
                </c:pt>
                <c:pt idx="1">
                  <c:v>1.0670700349309532</c:v>
                </c:pt>
                <c:pt idx="2">
                  <c:v>1.0279552635208864</c:v>
                </c:pt>
                <c:pt idx="3">
                  <c:v>1.0644994996088117</c:v>
                </c:pt>
                <c:pt idx="4">
                  <c:v>1.0571032678693384</c:v>
                </c:pt>
                <c:pt idx="5">
                  <c:v>1.0472533464587379</c:v>
                </c:pt>
                <c:pt idx="6">
                  <c:v>1.0244376910233981</c:v>
                </c:pt>
                <c:pt idx="7">
                  <c:v>0.9230453461678606</c:v>
                </c:pt>
                <c:pt idx="8">
                  <c:v>0.98753984942870787</c:v>
                </c:pt>
                <c:pt idx="9">
                  <c:v>0.96538680837782054</c:v>
                </c:pt>
                <c:pt idx="10">
                  <c:v>1.059229176915413</c:v>
                </c:pt>
                <c:pt idx="11">
                  <c:v>0.87691212041584521</c:v>
                </c:pt>
                <c:pt idx="12">
                  <c:v>0.94176180432059542</c:v>
                </c:pt>
                <c:pt idx="13">
                  <c:v>0.95717914080936528</c:v>
                </c:pt>
                <c:pt idx="14">
                  <c:v>0.7852876571806362</c:v>
                </c:pt>
                <c:pt idx="15">
                  <c:v>0.83920552958640915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FC-4B9C-91D5-9E0D3C8CD1F8}"/>
            </c:ext>
          </c:extLst>
        </c:ser>
        <c:ser>
          <c:idx val="1"/>
          <c:order val="1"/>
          <c:tx>
            <c:strRef>
              <c:f>'Figure 1'!$A$11</c:f>
              <c:strCache>
                <c:ptCount val="1"/>
                <c:pt idx="0">
                  <c:v>Space cooling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1'!$B$11:$Q$11</c:f>
              <c:numCache>
                <c:formatCode>0.00</c:formatCode>
                <c:ptCount val="16"/>
                <c:pt idx="0">
                  <c:v>1</c:v>
                </c:pt>
                <c:pt idx="1">
                  <c:v>1.0897151161795386</c:v>
                </c:pt>
                <c:pt idx="2">
                  <c:v>1.1733595497031652</c:v>
                </c:pt>
                <c:pt idx="3">
                  <c:v>1.258478225390341</c:v>
                </c:pt>
                <c:pt idx="4">
                  <c:v>1.36204736894401</c:v>
                </c:pt>
                <c:pt idx="5">
                  <c:v>1.4798216395340908</c:v>
                </c:pt>
                <c:pt idx="6">
                  <c:v>1.6057492275387486</c:v>
                </c:pt>
                <c:pt idx="7">
                  <c:v>1.7150291306069159</c:v>
                </c:pt>
                <c:pt idx="8">
                  <c:v>1.8533609352753324</c:v>
                </c:pt>
                <c:pt idx="9">
                  <c:v>1.953432881737569</c:v>
                </c:pt>
                <c:pt idx="10">
                  <c:v>2.0612638257269671</c:v>
                </c:pt>
                <c:pt idx="11">
                  <c:v>2.2197470900297573</c:v>
                </c:pt>
                <c:pt idx="12">
                  <c:v>2.367557864844442</c:v>
                </c:pt>
                <c:pt idx="13">
                  <c:v>2.4015198563761651</c:v>
                </c:pt>
                <c:pt idx="14">
                  <c:v>2.4471979870011773</c:v>
                </c:pt>
                <c:pt idx="15">
                  <c:v>2.4848937052247981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FC-4B9C-91D5-9E0D3C8CD1F8}"/>
            </c:ext>
          </c:extLst>
        </c:ser>
        <c:ser>
          <c:idx val="2"/>
          <c:order val="2"/>
          <c:tx>
            <c:strRef>
              <c:f>'Figure 1'!$A$12</c:f>
              <c:strCache>
                <c:ptCount val="1"/>
                <c:pt idx="0">
                  <c:v>Water heating</c:v>
                </c:pt>
              </c:strCache>
            </c:strRef>
          </c:tx>
          <c:spPr>
            <a:ln w="9525" cap="rnd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1'!$B$12:$Q$12</c:f>
              <c:numCache>
                <c:formatCode>0.00</c:formatCode>
                <c:ptCount val="16"/>
                <c:pt idx="0">
                  <c:v>1</c:v>
                </c:pt>
                <c:pt idx="1">
                  <c:v>1.0092042666073937</c:v>
                </c:pt>
                <c:pt idx="2">
                  <c:v>1.015597582745092</c:v>
                </c:pt>
                <c:pt idx="3">
                  <c:v>1.03172154956567</c:v>
                </c:pt>
                <c:pt idx="4">
                  <c:v>1.0382750318101646</c:v>
                </c:pt>
                <c:pt idx="5">
                  <c:v>1.0433159528792275</c:v>
                </c:pt>
                <c:pt idx="6">
                  <c:v>1.0452800464184619</c:v>
                </c:pt>
                <c:pt idx="7">
                  <c:v>1.0412361207116814</c:v>
                </c:pt>
                <c:pt idx="8">
                  <c:v>1.048489170234967</c:v>
                </c:pt>
                <c:pt idx="9">
                  <c:v>1.0514206907019075</c:v>
                </c:pt>
                <c:pt idx="10">
                  <c:v>1.0689231906220764</c:v>
                </c:pt>
                <c:pt idx="11">
                  <c:v>1.05366214031737</c:v>
                </c:pt>
                <c:pt idx="12">
                  <c:v>1.0835633332642172</c:v>
                </c:pt>
                <c:pt idx="13">
                  <c:v>1.0893589809524233</c:v>
                </c:pt>
                <c:pt idx="14">
                  <c:v>1.0818645200995591</c:v>
                </c:pt>
                <c:pt idx="15">
                  <c:v>1.0834635539495101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FC-4B9C-91D5-9E0D3C8CD1F8}"/>
            </c:ext>
          </c:extLst>
        </c:ser>
        <c:ser>
          <c:idx val="3"/>
          <c:order val="3"/>
          <c:tx>
            <c:strRef>
              <c:f>'Figure 1'!$A$13</c:f>
              <c:strCache>
                <c:ptCount val="1"/>
                <c:pt idx="0">
                  <c:v>Cooking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1'!$B$13:$Q$13</c:f>
              <c:numCache>
                <c:formatCode>0.00</c:formatCode>
                <c:ptCount val="16"/>
                <c:pt idx="0">
                  <c:v>1</c:v>
                </c:pt>
                <c:pt idx="1">
                  <c:v>1.0039294803639096</c:v>
                </c:pt>
                <c:pt idx="2">
                  <c:v>1.0293330933338856</c:v>
                </c:pt>
                <c:pt idx="3">
                  <c:v>1.0683263637093854</c:v>
                </c:pt>
                <c:pt idx="4">
                  <c:v>1.0864848889934533</c:v>
                </c:pt>
                <c:pt idx="5">
                  <c:v>1.1084234033384601</c:v>
                </c:pt>
                <c:pt idx="6">
                  <c:v>1.1041304277714226</c:v>
                </c:pt>
                <c:pt idx="7">
                  <c:v>1.1082662151966309</c:v>
                </c:pt>
                <c:pt idx="8">
                  <c:v>1.10536948892378</c:v>
                </c:pt>
                <c:pt idx="9">
                  <c:v>1.1201219673096758</c:v>
                </c:pt>
                <c:pt idx="10">
                  <c:v>1.151443700478251</c:v>
                </c:pt>
                <c:pt idx="11">
                  <c:v>1.1318774053936125</c:v>
                </c:pt>
                <c:pt idx="12">
                  <c:v>1.1538306074400844</c:v>
                </c:pt>
                <c:pt idx="13">
                  <c:v>1.1621653097657438</c:v>
                </c:pt>
                <c:pt idx="14">
                  <c:v>1.146203501772894</c:v>
                </c:pt>
                <c:pt idx="15">
                  <c:v>1.1682750903939954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FC-4B9C-91D5-9E0D3C8CD1F8}"/>
            </c:ext>
          </c:extLst>
        </c:ser>
        <c:ser>
          <c:idx val="4"/>
          <c:order val="4"/>
          <c:tx>
            <c:strRef>
              <c:f>'Figure 1'!$A$14</c:f>
              <c:strCache>
                <c:ptCount val="1"/>
                <c:pt idx="0">
                  <c:v>Appliances</c:v>
                </c:pt>
              </c:strCache>
            </c:strRef>
          </c:tx>
          <c:spPr>
            <a:ln w="9525" cap="rnd">
              <a:solidFill>
                <a:schemeClr val="accent5">
                  <a:alpha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1'!$B$14:$Q$14</c:f>
              <c:numCache>
                <c:formatCode>0.00</c:formatCode>
                <c:ptCount val="16"/>
                <c:pt idx="0">
                  <c:v>1</c:v>
                </c:pt>
                <c:pt idx="1">
                  <c:v>1.0366687915553359</c:v>
                </c:pt>
                <c:pt idx="2">
                  <c:v>1.0784399484474163</c:v>
                </c:pt>
                <c:pt idx="3">
                  <c:v>1.1311144746970945</c:v>
                </c:pt>
                <c:pt idx="4">
                  <c:v>1.1824690268223508</c:v>
                </c:pt>
                <c:pt idx="5">
                  <c:v>1.2345792957787143</c:v>
                </c:pt>
                <c:pt idx="6">
                  <c:v>1.2867709842937458</c:v>
                </c:pt>
                <c:pt idx="7">
                  <c:v>1.3413441974272049</c:v>
                </c:pt>
                <c:pt idx="8">
                  <c:v>1.3965116601994483</c:v>
                </c:pt>
                <c:pt idx="9">
                  <c:v>1.4498956943795496</c:v>
                </c:pt>
                <c:pt idx="10">
                  <c:v>1.5015538457355746</c:v>
                </c:pt>
                <c:pt idx="11">
                  <c:v>1.5284553230660549</c:v>
                </c:pt>
                <c:pt idx="12">
                  <c:v>1.5537735606172909</c:v>
                </c:pt>
                <c:pt idx="13">
                  <c:v>1.5676100209875661</c:v>
                </c:pt>
                <c:pt idx="14">
                  <c:v>1.5806375804944894</c:v>
                </c:pt>
                <c:pt idx="15">
                  <c:v>1.5820902102674002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FC-4B9C-91D5-9E0D3C8CD1F8}"/>
            </c:ext>
          </c:extLst>
        </c:ser>
        <c:ser>
          <c:idx val="5"/>
          <c:order val="5"/>
          <c:tx>
            <c:strRef>
              <c:f>'Figure 1'!$A$15</c:f>
              <c:strCache>
                <c:ptCount val="1"/>
                <c:pt idx="0">
                  <c:v>Lighting and other uses</c:v>
                </c:pt>
              </c:strCache>
            </c:strRef>
          </c:tx>
          <c:spPr>
            <a:ln w="9525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'Figure 1'!$B$9:$Q$9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'Figure 1'!$B$15:$Q$15</c:f>
              <c:numCache>
                <c:formatCode>0.00</c:formatCode>
                <c:ptCount val="16"/>
                <c:pt idx="0">
                  <c:v>1</c:v>
                </c:pt>
                <c:pt idx="1">
                  <c:v>1.0147347540673981</c:v>
                </c:pt>
                <c:pt idx="2">
                  <c:v>1.0226559446445944</c:v>
                </c:pt>
                <c:pt idx="3">
                  <c:v>1.0312668282262591</c:v>
                </c:pt>
                <c:pt idx="4">
                  <c:v>1.0386600048263877</c:v>
                </c:pt>
                <c:pt idx="5">
                  <c:v>1.0447805525214517</c:v>
                </c:pt>
                <c:pt idx="6">
                  <c:v>1.0498445068731022</c:v>
                </c:pt>
                <c:pt idx="7">
                  <c:v>1.0553470479499634</c:v>
                </c:pt>
                <c:pt idx="8">
                  <c:v>1.0562998451609715</c:v>
                </c:pt>
                <c:pt idx="9">
                  <c:v>1.0461644406396222</c:v>
                </c:pt>
                <c:pt idx="10">
                  <c:v>1.025763248284179</c:v>
                </c:pt>
                <c:pt idx="11">
                  <c:v>0.97835019022874858</c:v>
                </c:pt>
                <c:pt idx="12">
                  <c:v>0.90926011382597982</c:v>
                </c:pt>
                <c:pt idx="13">
                  <c:v>0.82601032249986073</c:v>
                </c:pt>
                <c:pt idx="14">
                  <c:v>0.73899013974621541</c:v>
                </c:pt>
                <c:pt idx="15">
                  <c:v>0.64671695324661915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FC-4B9C-91D5-9E0D3C8C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75248"/>
        <c:axId val="235075640"/>
      </c:scatterChart>
      <c:valAx>
        <c:axId val="235075248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5075640"/>
        <c:crosses val="autoZero"/>
        <c:crossBetween val="midCat"/>
        <c:majorUnit val="2"/>
      </c:valAx>
      <c:valAx>
        <c:axId val="235075640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="0"/>
                  <a:t>Index (2000=1)</a:t>
                </a:r>
              </a:p>
            </c:rich>
          </c:tx>
          <c:layout>
            <c:manualLayout>
              <c:xMode val="edge"/>
              <c:yMode val="edge"/>
              <c:x val="1.7559211095130017E-2"/>
              <c:y val="0.28897749751787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5075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83951248518178"/>
          <c:y val="6.6343911749038573E-2"/>
          <c:w val="0.79375078115235598"/>
          <c:h val="0.686031842614600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3'!$A$19</c:f>
              <c:strCache>
                <c:ptCount val="1"/>
                <c:pt idx="0">
                  <c:v>Qspec</c:v>
                </c:pt>
              </c:strCache>
            </c:strRef>
          </c:tx>
          <c:spPr>
            <a:pattFill prst="narVert">
              <a:fgClr>
                <a:srgbClr val="0070C0"/>
              </a:fgClr>
              <a:bgClr>
                <a:sysClr val="window" lastClr="FFFFFF"/>
              </a:bgClr>
            </a:pattFill>
            <a:ln>
              <a:solidFill>
                <a:srgbClr val="9BBB59"/>
              </a:solidFill>
            </a:ln>
            <a:effectLst/>
          </c:spPr>
          <c:invertIfNegative val="0"/>
          <c:cat>
            <c:strRef>
              <c:f>'Figure 3'!$B$17:$P$17</c:f>
              <c:strCache>
                <c:ptCount val="15"/>
                <c:pt idx="0">
                  <c:v>2000-1</c:v>
                </c:pt>
                <c:pt idx="1">
                  <c:v>2001-2</c:v>
                </c:pt>
                <c:pt idx="2">
                  <c:v>2002-3</c:v>
                </c:pt>
                <c:pt idx="3">
                  <c:v>2003-4</c:v>
                </c:pt>
                <c:pt idx="4">
                  <c:v>2004-5</c:v>
                </c:pt>
                <c:pt idx="5">
                  <c:v>2005-6</c:v>
                </c:pt>
                <c:pt idx="6">
                  <c:v>2006-7</c:v>
                </c:pt>
                <c:pt idx="7">
                  <c:v>2007-8</c:v>
                </c:pt>
                <c:pt idx="8">
                  <c:v>2008-9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</c:strCache>
            </c:strRef>
          </c:cat>
          <c:val>
            <c:numRef>
              <c:f>'Figure 3'!$B$19:$P$19</c:f>
              <c:numCache>
                <c:formatCode>0.00</c:formatCode>
                <c:ptCount val="15"/>
                <c:pt idx="0">
                  <c:v>2.4573167985449482E-2</c:v>
                </c:pt>
                <c:pt idx="1">
                  <c:v>1.0449740541251883E-2</c:v>
                </c:pt>
                <c:pt idx="2">
                  <c:v>4.8038860718069447E-2</c:v>
                </c:pt>
                <c:pt idx="3">
                  <c:v>5.7200944706848174E-2</c:v>
                </c:pt>
                <c:pt idx="4">
                  <c:v>4.5573508319213904E-2</c:v>
                </c:pt>
                <c:pt idx="5">
                  <c:v>-2.4553759221907921E-2</c:v>
                </c:pt>
                <c:pt idx="6">
                  <c:v>-3.867948842567142E-2</c:v>
                </c:pt>
                <c:pt idx="7">
                  <c:v>7.9873212533373927E-2</c:v>
                </c:pt>
                <c:pt idx="8">
                  <c:v>3.9600266080210188E-2</c:v>
                </c:pt>
                <c:pt idx="9">
                  <c:v>-2.3189797148910146E-2</c:v>
                </c:pt>
                <c:pt idx="10">
                  <c:v>0.28630461464128659</c:v>
                </c:pt>
                <c:pt idx="11">
                  <c:v>0.18121777274580092</c:v>
                </c:pt>
                <c:pt idx="12">
                  <c:v>-0.11817546311984148</c:v>
                </c:pt>
                <c:pt idx="13">
                  <c:v>-5.1483963783956251E-3</c:v>
                </c:pt>
                <c:pt idx="14">
                  <c:v>1.2602441076930652E-2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0B8-BF32-6189F1926FA7}"/>
            </c:ext>
          </c:extLst>
        </c:ser>
        <c:ser>
          <c:idx val="1"/>
          <c:order val="1"/>
          <c:tx>
            <c:strRef>
              <c:f>'Figure 3'!$A$20</c:f>
              <c:strCache>
                <c:ptCount val="1"/>
                <c:pt idx="0">
                  <c:v>Hou</c:v>
                </c:pt>
              </c:strCache>
            </c:strRef>
          </c:tx>
          <c:spPr>
            <a:pattFill prst="narHorz">
              <a:fgClr>
                <a:srgbClr val="C00000"/>
              </a:fgClr>
              <a:bgClr>
                <a:sysClr val="window" lastClr="FFFFFF"/>
              </a:bgClr>
            </a:patt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'Figure 3'!$B$17:$P$17</c:f>
              <c:strCache>
                <c:ptCount val="15"/>
                <c:pt idx="0">
                  <c:v>2000-1</c:v>
                </c:pt>
                <c:pt idx="1">
                  <c:v>2001-2</c:v>
                </c:pt>
                <c:pt idx="2">
                  <c:v>2002-3</c:v>
                </c:pt>
                <c:pt idx="3">
                  <c:v>2003-4</c:v>
                </c:pt>
                <c:pt idx="4">
                  <c:v>2004-5</c:v>
                </c:pt>
                <c:pt idx="5">
                  <c:v>2005-6</c:v>
                </c:pt>
                <c:pt idx="6">
                  <c:v>2006-7</c:v>
                </c:pt>
                <c:pt idx="7">
                  <c:v>2007-8</c:v>
                </c:pt>
                <c:pt idx="8">
                  <c:v>2008-9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</c:strCache>
            </c:strRef>
          </c:cat>
          <c:val>
            <c:numRef>
              <c:f>'Figure 3'!$B$20:$P$20</c:f>
              <c:numCache>
                <c:formatCode>0.00</c:formatCode>
                <c:ptCount val="15"/>
                <c:pt idx="0">
                  <c:v>4.6657326029473645E-2</c:v>
                </c:pt>
                <c:pt idx="1">
                  <c:v>4.829775267108237E-2</c:v>
                </c:pt>
                <c:pt idx="2">
                  <c:v>6.5586921423381378E-2</c:v>
                </c:pt>
                <c:pt idx="3">
                  <c:v>7.3393633491667346E-2</c:v>
                </c:pt>
                <c:pt idx="4">
                  <c:v>6.5302096784008917E-2</c:v>
                </c:pt>
                <c:pt idx="5">
                  <c:v>5.6238906244406139E-2</c:v>
                </c:pt>
                <c:pt idx="6">
                  <c:v>7.9916034797558433E-2</c:v>
                </c:pt>
                <c:pt idx="7">
                  <c:v>0.11882852591655649</c:v>
                </c:pt>
                <c:pt idx="8">
                  <c:v>9.8783151803425895E-2</c:v>
                </c:pt>
                <c:pt idx="9">
                  <c:v>0.10378025646650842</c:v>
                </c:pt>
                <c:pt idx="10">
                  <c:v>5.8367551460896977E-2</c:v>
                </c:pt>
                <c:pt idx="11">
                  <c:v>0.12395338493945152</c:v>
                </c:pt>
                <c:pt idx="12">
                  <c:v>8.2421251507978785E-2</c:v>
                </c:pt>
                <c:pt idx="13">
                  <c:v>0.1286088717588619</c:v>
                </c:pt>
                <c:pt idx="14">
                  <c:v>0.10325798111059008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4-40B8-BF32-6189F1926FA7}"/>
            </c:ext>
          </c:extLst>
        </c:ser>
        <c:ser>
          <c:idx val="2"/>
          <c:order val="2"/>
          <c:tx>
            <c:strRef>
              <c:f>'Figure 3'!$A$21</c:f>
              <c:strCache>
                <c:ptCount val="1"/>
                <c:pt idx="0">
                  <c:v>Diff</c:v>
                </c:pt>
              </c:strCache>
            </c:strRef>
          </c:tx>
          <c:spPr>
            <a:pattFill prst="dkUpDiag">
              <a:fgClr>
                <a:sysClr val="window" lastClr="FFFFFF">
                  <a:lumMod val="75000"/>
                </a:sysClr>
              </a:fgClr>
              <a:bgClr>
                <a:sysClr val="window" lastClr="FFFFFF"/>
              </a:bgClr>
            </a:patt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'Figure 3'!$B$17:$P$17</c:f>
              <c:strCache>
                <c:ptCount val="15"/>
                <c:pt idx="0">
                  <c:v>2000-1</c:v>
                </c:pt>
                <c:pt idx="1">
                  <c:v>2001-2</c:v>
                </c:pt>
                <c:pt idx="2">
                  <c:v>2002-3</c:v>
                </c:pt>
                <c:pt idx="3">
                  <c:v>2003-4</c:v>
                </c:pt>
                <c:pt idx="4">
                  <c:v>2004-5</c:v>
                </c:pt>
                <c:pt idx="5">
                  <c:v>2005-6</c:v>
                </c:pt>
                <c:pt idx="6">
                  <c:v>2006-7</c:v>
                </c:pt>
                <c:pt idx="7">
                  <c:v>2007-8</c:v>
                </c:pt>
                <c:pt idx="8">
                  <c:v>2008-9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</c:strCache>
            </c:strRef>
          </c:cat>
          <c:val>
            <c:numRef>
              <c:f>'Figure 3'!$B$21:$P$21</c:f>
              <c:numCache>
                <c:formatCode>0.00</c:formatCode>
                <c:ptCount val="15"/>
                <c:pt idx="0">
                  <c:v>0.74029037176815493</c:v>
                </c:pt>
                <c:pt idx="1">
                  <c:v>0.70934893993841663</c:v>
                </c:pt>
                <c:pt idx="2">
                  <c:v>0.67171596550140356</c:v>
                </c:pt>
                <c:pt idx="3">
                  <c:v>0.80402596724568576</c:v>
                </c:pt>
                <c:pt idx="4">
                  <c:v>0.95055376829685834</c:v>
                </c:pt>
                <c:pt idx="5">
                  <c:v>1.1183937895060183</c:v>
                </c:pt>
                <c:pt idx="6">
                  <c:v>1.0196560121847116</c:v>
                </c:pt>
                <c:pt idx="7">
                  <c:v>1.2285728134927345</c:v>
                </c:pt>
                <c:pt idx="8">
                  <c:v>1.09578249931115</c:v>
                </c:pt>
                <c:pt idx="9">
                  <c:v>1.2957783988316014</c:v>
                </c:pt>
                <c:pt idx="10">
                  <c:v>1.4621021887654861</c:v>
                </c:pt>
                <c:pt idx="11">
                  <c:v>1.4911610786358338</c:v>
                </c:pt>
                <c:pt idx="12">
                  <c:v>1.0162291954759501</c:v>
                </c:pt>
                <c:pt idx="13">
                  <c:v>0.90858526764196257</c:v>
                </c:pt>
                <c:pt idx="14">
                  <c:v>0.80815819816502299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4-40B8-BF32-6189F1926FA7}"/>
            </c:ext>
          </c:extLst>
        </c:ser>
        <c:ser>
          <c:idx val="3"/>
          <c:order val="3"/>
          <c:tx>
            <c:strRef>
              <c:f>'Figure 3'!$A$22</c:f>
              <c:strCache>
                <c:ptCount val="1"/>
                <c:pt idx="0">
                  <c:v>Eff</c:v>
                </c:pt>
              </c:strCache>
            </c:strRef>
          </c:tx>
          <c:spPr>
            <a:pattFill prst="dkDnDiag">
              <a:fgClr>
                <a:srgbClr val="FFC000"/>
              </a:fgClr>
              <a:bgClr>
                <a:sysClr val="window" lastClr="FFFFFF"/>
              </a:bgClr>
            </a:patt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'Figure 3'!$B$17:$P$17</c:f>
              <c:strCache>
                <c:ptCount val="15"/>
                <c:pt idx="0">
                  <c:v>2000-1</c:v>
                </c:pt>
                <c:pt idx="1">
                  <c:v>2001-2</c:v>
                </c:pt>
                <c:pt idx="2">
                  <c:v>2002-3</c:v>
                </c:pt>
                <c:pt idx="3">
                  <c:v>2003-4</c:v>
                </c:pt>
                <c:pt idx="4">
                  <c:v>2004-5</c:v>
                </c:pt>
                <c:pt idx="5">
                  <c:v>2005-6</c:v>
                </c:pt>
                <c:pt idx="6">
                  <c:v>2006-7</c:v>
                </c:pt>
                <c:pt idx="7">
                  <c:v>2007-8</c:v>
                </c:pt>
                <c:pt idx="8">
                  <c:v>2008-9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</c:strCache>
            </c:strRef>
          </c:cat>
          <c:val>
            <c:numRef>
              <c:f>'Figure 3'!$B$22:$P$22</c:f>
              <c:numCache>
                <c:formatCode>0.00</c:formatCode>
                <c:ptCount val="15"/>
                <c:pt idx="0">
                  <c:v>-0.24004936234295685</c:v>
                </c:pt>
                <c:pt idx="1">
                  <c:v>-0.23529424534010548</c:v>
                </c:pt>
                <c:pt idx="2">
                  <c:v>-0.24314886379888542</c:v>
                </c:pt>
                <c:pt idx="3">
                  <c:v>-0.27490101659496607</c:v>
                </c:pt>
                <c:pt idx="4">
                  <c:v>-0.31122536824687347</c:v>
                </c:pt>
                <c:pt idx="5">
                  <c:v>-0.34793955237396967</c:v>
                </c:pt>
                <c:pt idx="6">
                  <c:v>-0.36479636917887276</c:v>
                </c:pt>
                <c:pt idx="7">
                  <c:v>-0.54612221381002801</c:v>
                </c:pt>
                <c:pt idx="8">
                  <c:v>-0.59672299639971982</c:v>
                </c:pt>
                <c:pt idx="9">
                  <c:v>-0.68950231544008522</c:v>
                </c:pt>
                <c:pt idx="10">
                  <c:v>-0.79726031556167787</c:v>
                </c:pt>
                <c:pt idx="11">
                  <c:v>-0.85480031500076181</c:v>
                </c:pt>
                <c:pt idx="12">
                  <c:v>-0.76414231678472733</c:v>
                </c:pt>
                <c:pt idx="13">
                  <c:v>-0.74108307035116994</c:v>
                </c:pt>
                <c:pt idx="14">
                  <c:v>-0.68390268801186038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4-40B8-BF32-6189F192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899664"/>
        <c:axId val="231900056"/>
      </c:barChart>
      <c:lineChart>
        <c:grouping val="standard"/>
        <c:varyColors val="0"/>
        <c:ser>
          <c:idx val="4"/>
          <c:order val="4"/>
          <c:tx>
            <c:strRef>
              <c:f>'Figure 3'!$A$18</c:f>
              <c:strCache>
                <c:ptCount val="1"/>
                <c:pt idx="0">
                  <c:v>FEU_AC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'Figure 3'!$B$17:$P$17</c:f>
              <c:strCache>
                <c:ptCount val="15"/>
                <c:pt idx="0">
                  <c:v>2000-1</c:v>
                </c:pt>
                <c:pt idx="1">
                  <c:v>2001-2</c:v>
                </c:pt>
                <c:pt idx="2">
                  <c:v>2002-3</c:v>
                </c:pt>
                <c:pt idx="3">
                  <c:v>2003-4</c:v>
                </c:pt>
                <c:pt idx="4">
                  <c:v>2004-5</c:v>
                </c:pt>
                <c:pt idx="5">
                  <c:v>2005-6</c:v>
                </c:pt>
                <c:pt idx="6">
                  <c:v>2006-7</c:v>
                </c:pt>
                <c:pt idx="7">
                  <c:v>2007-8</c:v>
                </c:pt>
                <c:pt idx="8">
                  <c:v>2008-9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</c:strCache>
            </c:strRef>
          </c:cat>
          <c:val>
            <c:numRef>
              <c:f>'Figure 3'!$B$18:$P$18</c:f>
              <c:numCache>
                <c:formatCode>0.00</c:formatCode>
                <c:ptCount val="15"/>
                <c:pt idx="0">
                  <c:v>0.57147150344011344</c:v>
                </c:pt>
                <c:pt idx="1">
                  <c:v>0.53280218781063304</c:v>
                </c:pt>
                <c:pt idx="2">
                  <c:v>0.54219288384397579</c:v>
                </c:pt>
                <c:pt idx="3">
                  <c:v>0.65971952884924079</c:v>
                </c:pt>
                <c:pt idx="4">
                  <c:v>0.75020400515321484</c:v>
                </c:pt>
                <c:pt idx="5">
                  <c:v>0.80213938415454678</c:v>
                </c:pt>
                <c:pt idx="6">
                  <c:v>0.69609618937770712</c:v>
                </c:pt>
                <c:pt idx="7">
                  <c:v>0.88115233813266336</c:v>
                </c:pt>
                <c:pt idx="8">
                  <c:v>0.63744292079505271</c:v>
                </c:pt>
                <c:pt idx="9">
                  <c:v>0.68686654270913294</c:v>
                </c:pt>
                <c:pt idx="10">
                  <c:v>1.0095140393059872</c:v>
                </c:pt>
                <c:pt idx="11">
                  <c:v>0.94153192132030661</c:v>
                </c:pt>
                <c:pt idx="12">
                  <c:v>0.21633266707936016</c:v>
                </c:pt>
                <c:pt idx="13">
                  <c:v>0.29096267267124176</c:v>
                </c:pt>
                <c:pt idx="14">
                  <c:v>0.24011593234073558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4-40B8-BF32-6189F192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99664"/>
        <c:axId val="231900056"/>
      </c:lineChart>
      <c:scatterChart>
        <c:scatterStyle val="smoothMarker"/>
        <c:varyColors val="0"/>
        <c:ser>
          <c:idx val="5"/>
          <c:order val="5"/>
          <c:tx>
            <c:v>CDD</c:v>
          </c:tx>
          <c:spPr>
            <a:ln w="2222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13970">
                <a:solidFill>
                  <a:schemeClr val="accent6"/>
                </a:solidFill>
              </a:ln>
              <a:effectLst/>
            </c:spPr>
          </c:marker>
          <c:yVal>
            <c:numRef>
              <c:f>'Figure 3'!$B$15:$P$15</c:f>
              <c:numCache>
                <c:formatCode>General</c:formatCode>
                <c:ptCount val="15"/>
                <c:pt idx="0">
                  <c:v>7.3099999999999881</c:v>
                </c:pt>
                <c:pt idx="1">
                  <c:v>-16.469999999999992</c:v>
                </c:pt>
                <c:pt idx="2">
                  <c:v>63.02</c:v>
                </c:pt>
                <c:pt idx="3">
                  <c:v>-61.050000000000004</c:v>
                </c:pt>
                <c:pt idx="4">
                  <c:v>6.3899999999999935</c:v>
                </c:pt>
                <c:pt idx="5">
                  <c:v>22.72</c:v>
                </c:pt>
                <c:pt idx="6">
                  <c:v>-15.36</c:v>
                </c:pt>
                <c:pt idx="7">
                  <c:v>-4.1599999999999966</c:v>
                </c:pt>
                <c:pt idx="8">
                  <c:v>6.9699999999999989</c:v>
                </c:pt>
                <c:pt idx="9">
                  <c:v>13.820000000000007</c:v>
                </c:pt>
                <c:pt idx="10">
                  <c:v>-17.27000000000001</c:v>
                </c:pt>
                <c:pt idx="11">
                  <c:v>35.75</c:v>
                </c:pt>
                <c:pt idx="12">
                  <c:v>-28.86999999999999</c:v>
                </c:pt>
                <c:pt idx="13">
                  <c:v>-25.290000000000006</c:v>
                </c:pt>
                <c:pt idx="14">
                  <c:v>60.72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234-40B8-BF32-6189F192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077000"/>
        <c:axId val="576075688"/>
      </c:scatterChart>
      <c:catAx>
        <c:axId val="23189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1900056"/>
        <c:crosses val="autoZero"/>
        <c:auto val="1"/>
        <c:lblAlgn val="ctr"/>
        <c:lblOffset val="100"/>
        <c:noMultiLvlLbl val="0"/>
      </c:catAx>
      <c:valAx>
        <c:axId val="231900056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Change in AC energy consumption (TWh/y)</a:t>
                </a:r>
              </a:p>
            </c:rich>
          </c:tx>
          <c:layout>
            <c:manualLayout>
              <c:xMode val="edge"/>
              <c:yMode val="edge"/>
              <c:x val="1.0938784167130624E-2"/>
              <c:y val="8.47275275098746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1899664"/>
        <c:crosses val="autoZero"/>
        <c:crossBetween val="between"/>
      </c:valAx>
      <c:valAx>
        <c:axId val="576075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Change in CDD (℃•d)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6077000"/>
        <c:crosses val="max"/>
        <c:crossBetween val="midCat"/>
      </c:valAx>
      <c:valAx>
        <c:axId val="576077000"/>
        <c:scaling>
          <c:orientation val="minMax"/>
        </c:scaling>
        <c:delete val="1"/>
        <c:axPos val="b"/>
        <c:majorTickMark val="out"/>
        <c:minorTickMark val="none"/>
        <c:tickLblPos val="nextTo"/>
        <c:crossAx val="576075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6914996625282"/>
          <c:y val="3.1220011778400773E-2"/>
          <c:w val="0.82837126262029503"/>
          <c:h val="0.87366490697251553"/>
        </c:manualLayout>
      </c:layout>
      <c:scatterChart>
        <c:scatterStyle val="smoothMarker"/>
        <c:varyColors val="0"/>
        <c:ser>
          <c:idx val="1"/>
          <c:order val="0"/>
          <c:tx>
            <c:v>Baseline</c:v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noFill/>
              <a:ln w="1587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4'!$C$5:$BA$5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1.3486638382389522</c:v>
                  </c:pt>
                  <c:pt idx="17">
                    <c:v>1.6551184977710385</c:v>
                  </c:pt>
                  <c:pt idx="18">
                    <c:v>2.1828461398047025</c:v>
                  </c:pt>
                  <c:pt idx="19">
                    <c:v>2.2280916183638695</c:v>
                  </c:pt>
                  <c:pt idx="20">
                    <c:v>2.4184733687004751</c:v>
                  </c:pt>
                  <c:pt idx="21">
                    <c:v>2.5494172904315207</c:v>
                  </c:pt>
                  <c:pt idx="22">
                    <c:v>2.4275261902352696</c:v>
                  </c:pt>
                  <c:pt idx="23">
                    <c:v>2.6739791085551659</c:v>
                  </c:pt>
                  <c:pt idx="24">
                    <c:v>2.788295327135323</c:v>
                  </c:pt>
                  <c:pt idx="25">
                    <c:v>2.6183945672030973</c:v>
                  </c:pt>
                  <c:pt idx="26">
                    <c:v>2.36188854557723</c:v>
                  </c:pt>
                  <c:pt idx="27">
                    <c:v>2.1442117031784136</c:v>
                  </c:pt>
                  <c:pt idx="28">
                    <c:v>2.1462092486322177</c:v>
                  </c:pt>
                  <c:pt idx="29">
                    <c:v>1.9255139641850363</c:v>
                  </c:pt>
                  <c:pt idx="30">
                    <c:v>2.0705917663561664</c:v>
                  </c:pt>
                  <c:pt idx="31">
                    <c:v>1.6445496155814041</c:v>
                  </c:pt>
                  <c:pt idx="32">
                    <c:v>1.4894946182985294</c:v>
                  </c:pt>
                  <c:pt idx="33">
                    <c:v>1.3008399319918098</c:v>
                  </c:pt>
                  <c:pt idx="34">
                    <c:v>1.2127838758815699</c:v>
                  </c:pt>
                  <c:pt idx="35">
                    <c:v>0.98862428904584476</c:v>
                  </c:pt>
                  <c:pt idx="36">
                    <c:v>0.83643290688098659</c:v>
                  </c:pt>
                  <c:pt idx="37">
                    <c:v>0.80198385878868095</c:v>
                  </c:pt>
                  <c:pt idx="38">
                    <c:v>0.66931516978784344</c:v>
                  </c:pt>
                  <c:pt idx="39">
                    <c:v>0.5801691456821132</c:v>
                  </c:pt>
                  <c:pt idx="40">
                    <c:v>0.50684857718167819</c:v>
                  </c:pt>
                  <c:pt idx="41">
                    <c:v>0.44671100651052598</c:v>
                  </c:pt>
                  <c:pt idx="42">
                    <c:v>0.36895825845828512</c:v>
                  </c:pt>
                  <c:pt idx="43">
                    <c:v>0.31511900597534748</c:v>
                  </c:pt>
                  <c:pt idx="44">
                    <c:v>0.26430101264521255</c:v>
                  </c:pt>
                  <c:pt idx="45">
                    <c:v>0.22563327580958514</c:v>
                  </c:pt>
                  <c:pt idx="46">
                    <c:v>0.19302843257659674</c:v>
                  </c:pt>
                  <c:pt idx="47">
                    <c:v>0.16837362310598536</c:v>
                  </c:pt>
                  <c:pt idx="48">
                    <c:v>0.14621327119105132</c:v>
                  </c:pt>
                  <c:pt idx="49">
                    <c:v>0.11938832773594044</c:v>
                  </c:pt>
                  <c:pt idx="50">
                    <c:v>9.9354074557581384E-2</c:v>
                  </c:pt>
                </c:numCache>
              </c:numRef>
            </c:plus>
            <c:minus>
              <c:numRef>
                <c:f>'Figure 4'!$C$6:$BA$6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1.3562585850111759</c:v>
                  </c:pt>
                  <c:pt idx="17">
                    <c:v>2.2736277563631688</c:v>
                  </c:pt>
                  <c:pt idx="18">
                    <c:v>2.30893398527272</c:v>
                  </c:pt>
                  <c:pt idx="19">
                    <c:v>2.706027308381703</c:v>
                  </c:pt>
                  <c:pt idx="20">
                    <c:v>2.9464204550317348</c:v>
                  </c:pt>
                  <c:pt idx="21">
                    <c:v>3.4603910348311828</c:v>
                  </c:pt>
                  <c:pt idx="22">
                    <c:v>3.6176176836879606</c:v>
                  </c:pt>
                  <c:pt idx="23">
                    <c:v>3.9809144112434396</c:v>
                  </c:pt>
                  <c:pt idx="24">
                    <c:v>4.2762753232121611</c:v>
                  </c:pt>
                  <c:pt idx="25">
                    <c:v>4.2556140398829214</c:v>
                  </c:pt>
                  <c:pt idx="26">
                    <c:v>4.2695337387030747</c:v>
                  </c:pt>
                  <c:pt idx="27">
                    <c:v>4.050253979438331</c:v>
                  </c:pt>
                  <c:pt idx="28">
                    <c:v>4.24804539271274</c:v>
                  </c:pt>
                  <c:pt idx="29">
                    <c:v>4.1861561094973254</c:v>
                  </c:pt>
                  <c:pt idx="30">
                    <c:v>3.7077845961224867</c:v>
                  </c:pt>
                  <c:pt idx="31">
                    <c:v>3.5132311607028797</c:v>
                  </c:pt>
                  <c:pt idx="32">
                    <c:v>3.1913867458886003</c:v>
                  </c:pt>
                  <c:pt idx="33">
                    <c:v>2.9597327855939639</c:v>
                  </c:pt>
                  <c:pt idx="34">
                    <c:v>2.8196590791025287</c:v>
                  </c:pt>
                  <c:pt idx="35">
                    <c:v>2.4535053391842538</c:v>
                  </c:pt>
                  <c:pt idx="36">
                    <c:v>2.0873463429787407</c:v>
                  </c:pt>
                  <c:pt idx="37">
                    <c:v>1.8829179963847835</c:v>
                  </c:pt>
                  <c:pt idx="38">
                    <c:v>1.7118405233707463</c:v>
                  </c:pt>
                  <c:pt idx="39">
                    <c:v>1.4708942314138582</c:v>
                  </c:pt>
                  <c:pt idx="40">
                    <c:v>1.3000490586514459</c:v>
                  </c:pt>
                  <c:pt idx="41">
                    <c:v>1.1116011718111665</c:v>
                  </c:pt>
                  <c:pt idx="42">
                    <c:v>0.97139187343542943</c:v>
                  </c:pt>
                  <c:pt idx="43">
                    <c:v>0.88060265833448881</c:v>
                  </c:pt>
                  <c:pt idx="44">
                    <c:v>0.72689146381964775</c:v>
                  </c:pt>
                  <c:pt idx="45">
                    <c:v>0.6459914168787293</c:v>
                  </c:pt>
                  <c:pt idx="46">
                    <c:v>0.527799589028632</c:v>
                  </c:pt>
                  <c:pt idx="47">
                    <c:v>0.44922841210887299</c:v>
                  </c:pt>
                  <c:pt idx="48">
                    <c:v>0.38911153478260019</c:v>
                  </c:pt>
                  <c:pt idx="49">
                    <c:v>0.32684787985189701</c:v>
                  </c:pt>
                  <c:pt idx="50">
                    <c:v>0.2685868793516093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4'!$C$1:$BA$1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xVal>
          <c:yVal>
            <c:numRef>
              <c:f>'Figure 4'!$C$2:$BA$2</c:f>
              <c:numCache>
                <c:formatCode>0</c:formatCode>
                <c:ptCount val="51"/>
                <c:pt idx="0">
                  <c:v>6.3698463288670091</c:v>
                </c:pt>
                <c:pt idx="1">
                  <c:v>6.9413178323071225</c:v>
                </c:pt>
                <c:pt idx="2">
                  <c:v>7.4741200201177556</c:v>
                </c:pt>
                <c:pt idx="3">
                  <c:v>8.0163129039617314</c:v>
                </c:pt>
                <c:pt idx="4">
                  <c:v>8.6760324328109721</c:v>
                </c:pt>
                <c:pt idx="5">
                  <c:v>9.426236437964187</c:v>
                </c:pt>
                <c:pt idx="6">
                  <c:v>10.228375822118734</c:v>
                </c:pt>
                <c:pt idx="7">
                  <c:v>10.924472011496441</c:v>
                </c:pt>
                <c:pt idx="8">
                  <c:v>11.805624349629104</c:v>
                </c:pt>
                <c:pt idx="9">
                  <c:v>12.443067270424157</c:v>
                </c:pt>
                <c:pt idx="10">
                  <c:v>13.12993381313329</c:v>
                </c:pt>
                <c:pt idx="11">
                  <c:v>14.139447852439277</c:v>
                </c:pt>
                <c:pt idx="12">
                  <c:v>15.080979773759584</c:v>
                </c:pt>
                <c:pt idx="13">
                  <c:v>15.297312440838944</c:v>
                </c:pt>
                <c:pt idx="14">
                  <c:v>15.588275113510186</c:v>
                </c:pt>
                <c:pt idx="15">
                  <c:v>15.828391045850921</c:v>
                </c:pt>
                <c:pt idx="16">
                  <c:v>19.174804165481401</c:v>
                </c:pt>
                <c:pt idx="17">
                  <c:v>21.656489527168592</c:v>
                </c:pt>
                <c:pt idx="18">
                  <c:v>23.720391169866652</c:v>
                </c:pt>
                <c:pt idx="19">
                  <c:v>26.338025594498774</c:v>
                </c:pt>
                <c:pt idx="20">
                  <c:v>28.666682077245042</c:v>
                </c:pt>
                <c:pt idx="21">
                  <c:v>30.962169027020856</c:v>
                </c:pt>
                <c:pt idx="22">
                  <c:v>33.277202782161226</c:v>
                </c:pt>
                <c:pt idx="23">
                  <c:v>35.528929259853243</c:v>
                </c:pt>
                <c:pt idx="24">
                  <c:v>37.694175229052043</c:v>
                </c:pt>
                <c:pt idx="25">
                  <c:v>39.805919941478379</c:v>
                </c:pt>
                <c:pt idx="26">
                  <c:v>41.546603899382156</c:v>
                </c:pt>
                <c:pt idx="27">
                  <c:v>43.231273013634087</c:v>
                </c:pt>
                <c:pt idx="28">
                  <c:v>44.604960179652068</c:v>
                </c:pt>
                <c:pt idx="29">
                  <c:v>46.060287294671653</c:v>
                </c:pt>
                <c:pt idx="30">
                  <c:v>47.227010709826779</c:v>
                </c:pt>
                <c:pt idx="31">
                  <c:v>48.251364571877382</c:v>
                </c:pt>
                <c:pt idx="32">
                  <c:v>49.216899149207919</c:v>
                </c:pt>
                <c:pt idx="33">
                  <c:v>49.995462324009431</c:v>
                </c:pt>
                <c:pt idx="34">
                  <c:v>50.623092466483214</c:v>
                </c:pt>
                <c:pt idx="35">
                  <c:v>51.181522259202922</c:v>
                </c:pt>
                <c:pt idx="36">
                  <c:v>51.624230869520055</c:v>
                </c:pt>
                <c:pt idx="37">
                  <c:v>51.99408806341399</c:v>
                </c:pt>
                <c:pt idx="38">
                  <c:v>52.323206168978011</c:v>
                </c:pt>
                <c:pt idx="39">
                  <c:v>52.613665779528311</c:v>
                </c:pt>
                <c:pt idx="40">
                  <c:v>52.84377002438395</c:v>
                </c:pt>
                <c:pt idx="41">
                  <c:v>53.015434540966375</c:v>
                </c:pt>
                <c:pt idx="42">
                  <c:v>53.166641366423981</c:v>
                </c:pt>
                <c:pt idx="43">
                  <c:v>53.303959235199052</c:v>
                </c:pt>
                <c:pt idx="44">
                  <c:v>53.403953333468294</c:v>
                </c:pt>
                <c:pt idx="45">
                  <c:v>53.481915461987271</c:v>
                </c:pt>
                <c:pt idx="46">
                  <c:v>53.557837234105548</c:v>
                </c:pt>
                <c:pt idx="47">
                  <c:v>53.616021160635</c:v>
                </c:pt>
                <c:pt idx="48">
                  <c:v>53.665471970826118</c:v>
                </c:pt>
                <c:pt idx="49">
                  <c:v>53.709697742104957</c:v>
                </c:pt>
                <c:pt idx="50">
                  <c:v>53.744455601187695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E0-4E0B-A41D-0A70C96D259F}"/>
            </c:ext>
          </c:extLst>
        </c:ser>
        <c:ser>
          <c:idx val="0"/>
          <c:order val="1"/>
          <c:tx>
            <c:v>Efficiency</c:v>
          </c:tx>
          <c:spPr>
            <a:ln w="158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4'!$C$7:$BA$7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1.3486638382389522</c:v>
                  </c:pt>
                  <c:pt idx="17">
                    <c:v>1.6551184977710385</c:v>
                  </c:pt>
                  <c:pt idx="18">
                    <c:v>2.1828461398047025</c:v>
                  </c:pt>
                  <c:pt idx="19">
                    <c:v>2.2280916183638695</c:v>
                  </c:pt>
                  <c:pt idx="20">
                    <c:v>2.4184733687004751</c:v>
                  </c:pt>
                  <c:pt idx="21">
                    <c:v>2.1245144086929209</c:v>
                  </c:pt>
                  <c:pt idx="22">
                    <c:v>2.0229384918627353</c:v>
                  </c:pt>
                  <c:pt idx="23">
                    <c:v>2.228315923795968</c:v>
                  </c:pt>
                  <c:pt idx="24">
                    <c:v>2.323579439279424</c:v>
                  </c:pt>
                  <c:pt idx="25">
                    <c:v>2.1819954726692359</c:v>
                  </c:pt>
                  <c:pt idx="26">
                    <c:v>1.9682404546477201</c:v>
                  </c:pt>
                  <c:pt idx="27">
                    <c:v>1.7868430859820137</c:v>
                  </c:pt>
                  <c:pt idx="28">
                    <c:v>1.7885077071934958</c:v>
                  </c:pt>
                  <c:pt idx="29">
                    <c:v>1.6045949701542099</c:v>
                  </c:pt>
                  <c:pt idx="30">
                    <c:v>1.7254931386301351</c:v>
                  </c:pt>
                  <c:pt idx="31">
                    <c:v>1.2650381658318395</c:v>
                  </c:pt>
                  <c:pt idx="32">
                    <c:v>1.1457650909988573</c:v>
                  </c:pt>
                  <c:pt idx="33">
                    <c:v>1.0006461015321619</c:v>
                  </c:pt>
                  <c:pt idx="34">
                    <c:v>0.93291067375506742</c:v>
                  </c:pt>
                  <c:pt idx="35">
                    <c:v>0.76048022234297008</c:v>
                  </c:pt>
                  <c:pt idx="36">
                    <c:v>0.64340992836997657</c:v>
                  </c:pt>
                  <c:pt idx="37">
                    <c:v>0.61691066060665634</c:v>
                  </c:pt>
                  <c:pt idx="38">
                    <c:v>0.51485782291370441</c:v>
                  </c:pt>
                  <c:pt idx="39">
                    <c:v>0.44628395821704459</c:v>
                  </c:pt>
                  <c:pt idx="40">
                    <c:v>0.38988352090895972</c:v>
                  </c:pt>
                  <c:pt idx="41">
                    <c:v>0.31907929036464822</c:v>
                  </c:pt>
                  <c:pt idx="42">
                    <c:v>0.26354161318450053</c:v>
                  </c:pt>
                  <c:pt idx="43">
                    <c:v>0.2250850042681094</c:v>
                  </c:pt>
                  <c:pt idx="44">
                    <c:v>0.18878643760373137</c:v>
                  </c:pt>
                  <c:pt idx="45">
                    <c:v>0.161166625578268</c:v>
                  </c:pt>
                  <c:pt idx="46">
                    <c:v>0.13787745184043843</c:v>
                  </c:pt>
                  <c:pt idx="47">
                    <c:v>0.1202668736471324</c:v>
                  </c:pt>
                  <c:pt idx="48">
                    <c:v>0.10443805085076718</c:v>
                  </c:pt>
                  <c:pt idx="49">
                    <c:v>8.5277376954245199E-2</c:v>
                  </c:pt>
                  <c:pt idx="50">
                    <c:v>7.0967196112540876E-2</c:v>
                  </c:pt>
                </c:numCache>
              </c:numRef>
            </c:plus>
            <c:minus>
              <c:numRef>
                <c:f>'Figure 4'!$C$8:$BA$8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1.3562585850111759</c:v>
                  </c:pt>
                  <c:pt idx="17">
                    <c:v>2.2736277563631688</c:v>
                  </c:pt>
                  <c:pt idx="18">
                    <c:v>2.30893398527272</c:v>
                  </c:pt>
                  <c:pt idx="19">
                    <c:v>2.706027308381703</c:v>
                  </c:pt>
                  <c:pt idx="20">
                    <c:v>2.9464204550317348</c:v>
                  </c:pt>
                  <c:pt idx="21">
                    <c:v>2.8836591956926583</c:v>
                  </c:pt>
                  <c:pt idx="22">
                    <c:v>3.0146814030732934</c:v>
                  </c:pt>
                  <c:pt idx="23">
                    <c:v>3.3174286760362079</c:v>
                  </c:pt>
                  <c:pt idx="24">
                    <c:v>3.5635627693434699</c:v>
                  </c:pt>
                  <c:pt idx="25">
                    <c:v>3.5463450332357738</c:v>
                  </c:pt>
                  <c:pt idx="26">
                    <c:v>3.557944782252541</c:v>
                  </c:pt>
                  <c:pt idx="27">
                    <c:v>3.3752116495319484</c:v>
                  </c:pt>
                  <c:pt idx="28">
                    <c:v>3.5400378272606332</c:v>
                  </c:pt>
                  <c:pt idx="29">
                    <c:v>3.4884634245811057</c:v>
                  </c:pt>
                  <c:pt idx="30">
                    <c:v>3.0898204967687448</c:v>
                  </c:pt>
                  <c:pt idx="31">
                    <c:v>2.7024855082330177</c:v>
                  </c:pt>
                  <c:pt idx="32">
                    <c:v>2.4549128814527634</c:v>
                  </c:pt>
                  <c:pt idx="33">
                    <c:v>2.2767175273799722</c:v>
                  </c:pt>
                  <c:pt idx="34">
                    <c:v>2.1689685223865496</c:v>
                  </c:pt>
                  <c:pt idx="35">
                    <c:v>1.8873117993725046</c:v>
                  </c:pt>
                  <c:pt idx="36">
                    <c:v>1.6056510330605747</c:v>
                  </c:pt>
                  <c:pt idx="37">
                    <c:v>1.4483984587575449</c:v>
                  </c:pt>
                  <c:pt idx="38">
                    <c:v>1.3168004025929108</c:v>
                  </c:pt>
                  <c:pt idx="39">
                    <c:v>1.1314571010875696</c:v>
                  </c:pt>
                  <c:pt idx="40">
                    <c:v>1.0000377374242007</c:v>
                  </c:pt>
                  <c:pt idx="41">
                    <c:v>0.79400083700798518</c:v>
                  </c:pt>
                  <c:pt idx="42">
                    <c:v>0.6938513381681588</c:v>
                  </c:pt>
                  <c:pt idx="43">
                    <c:v>0.62900189881035118</c:v>
                  </c:pt>
                  <c:pt idx="44">
                    <c:v>0.519208188442569</c:v>
                  </c:pt>
                  <c:pt idx="45">
                    <c:v>0.46142244062765059</c:v>
                  </c:pt>
                  <c:pt idx="46">
                    <c:v>0.3769997064490056</c:v>
                  </c:pt>
                  <c:pt idx="47">
                    <c:v>0.32087743722063777</c:v>
                  </c:pt>
                  <c:pt idx="48">
                    <c:v>0.27793681055900521</c:v>
                  </c:pt>
                  <c:pt idx="49">
                    <c:v>0.23346277132278459</c:v>
                  </c:pt>
                  <c:pt idx="50">
                    <c:v>0.19184777096544536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4'!$C$1:$BA$1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xVal>
          <c:yVal>
            <c:numRef>
              <c:f>'Figure 4'!$C$3:$BA$3</c:f>
              <c:numCache>
                <c:formatCode>0</c:formatCode>
                <c:ptCount val="51"/>
                <c:pt idx="0">
                  <c:v>6.3698463288670091</c:v>
                </c:pt>
                <c:pt idx="1">
                  <c:v>6.9413178323071225</c:v>
                </c:pt>
                <c:pt idx="2">
                  <c:v>7.4741200201177556</c:v>
                </c:pt>
                <c:pt idx="3">
                  <c:v>8.0163129039617314</c:v>
                </c:pt>
                <c:pt idx="4">
                  <c:v>8.6760324328109721</c:v>
                </c:pt>
                <c:pt idx="5">
                  <c:v>9.426236437964187</c:v>
                </c:pt>
                <c:pt idx="6">
                  <c:v>10.228375822118734</c:v>
                </c:pt>
                <c:pt idx="7">
                  <c:v>10.924472011496441</c:v>
                </c:pt>
                <c:pt idx="8">
                  <c:v>11.805624349629104</c:v>
                </c:pt>
                <c:pt idx="9">
                  <c:v>12.443067270424157</c:v>
                </c:pt>
                <c:pt idx="10">
                  <c:v>13.12993381313329</c:v>
                </c:pt>
                <c:pt idx="11">
                  <c:v>14.139447852439277</c:v>
                </c:pt>
                <c:pt idx="12">
                  <c:v>15.080979773759584</c:v>
                </c:pt>
                <c:pt idx="13">
                  <c:v>15.297312440838944</c:v>
                </c:pt>
                <c:pt idx="14">
                  <c:v>15.588275113510186</c:v>
                </c:pt>
                <c:pt idx="15">
                  <c:v>15.828391045850921</c:v>
                </c:pt>
                <c:pt idx="16">
                  <c:v>19.174804165481401</c:v>
                </c:pt>
                <c:pt idx="17">
                  <c:v>21.656489527168592</c:v>
                </c:pt>
                <c:pt idx="18">
                  <c:v>23.720391169866652</c:v>
                </c:pt>
                <c:pt idx="19">
                  <c:v>26.338025594498774</c:v>
                </c:pt>
                <c:pt idx="20">
                  <c:v>28.666682077245042</c:v>
                </c:pt>
                <c:pt idx="21">
                  <c:v>25.801807522517386</c:v>
                </c:pt>
                <c:pt idx="22">
                  <c:v>27.731002318467691</c:v>
                </c:pt>
                <c:pt idx="23">
                  <c:v>29.607441049877707</c:v>
                </c:pt>
                <c:pt idx="24">
                  <c:v>31.411812690876712</c:v>
                </c:pt>
                <c:pt idx="25">
                  <c:v>33.171599951231983</c:v>
                </c:pt>
                <c:pt idx="26">
                  <c:v>34.622169916151783</c:v>
                </c:pt>
                <c:pt idx="27">
                  <c:v>36.026060844695074</c:v>
                </c:pt>
                <c:pt idx="28">
                  <c:v>37.170800149710068</c:v>
                </c:pt>
                <c:pt idx="29">
                  <c:v>38.383572745559704</c:v>
                </c:pt>
                <c:pt idx="30">
                  <c:v>39.355842258188979</c:v>
                </c:pt>
                <c:pt idx="31">
                  <c:v>37.116434286059544</c:v>
                </c:pt>
                <c:pt idx="32">
                  <c:v>37.859153191698397</c:v>
                </c:pt>
                <c:pt idx="33">
                  <c:v>38.458047941545708</c:v>
                </c:pt>
                <c:pt idx="34">
                  <c:v>38.940840358833228</c:v>
                </c:pt>
                <c:pt idx="35">
                  <c:v>39.37040173784839</c:v>
                </c:pt>
                <c:pt idx="36">
                  <c:v>39.71094682270774</c:v>
                </c:pt>
                <c:pt idx="37">
                  <c:v>39.995452356472313</c:v>
                </c:pt>
                <c:pt idx="38">
                  <c:v>40.248620129983102</c:v>
                </c:pt>
                <c:pt idx="39">
                  <c:v>40.47205059963715</c:v>
                </c:pt>
                <c:pt idx="40">
                  <c:v>40.649053864910741</c:v>
                </c:pt>
                <c:pt idx="41">
                  <c:v>37.868167529261704</c:v>
                </c:pt>
                <c:pt idx="42">
                  <c:v>37.97617240458856</c:v>
                </c:pt>
                <c:pt idx="43">
                  <c:v>38.074256596570748</c:v>
                </c:pt>
                <c:pt idx="44">
                  <c:v>38.145680952477335</c:v>
                </c:pt>
                <c:pt idx="45">
                  <c:v>38.20136818713376</c:v>
                </c:pt>
                <c:pt idx="46">
                  <c:v>38.255598024361099</c:v>
                </c:pt>
                <c:pt idx="47">
                  <c:v>38.29715797188215</c:v>
                </c:pt>
                <c:pt idx="48">
                  <c:v>38.332479979161519</c:v>
                </c:pt>
                <c:pt idx="49">
                  <c:v>38.364069815789257</c:v>
                </c:pt>
                <c:pt idx="50">
                  <c:v>38.388896857991234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E0-4E0B-A41D-0A70C96D259F}"/>
            </c:ext>
          </c:extLst>
        </c:ser>
        <c:ser>
          <c:idx val="6"/>
          <c:order val="2"/>
          <c:tx>
            <c:v>New Build</c:v>
          </c:tx>
          <c:spPr>
            <a:ln w="15875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4'!$C$9:$BA$9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1.3486638382389522</c:v>
                  </c:pt>
                  <c:pt idx="17">
                    <c:v>1.6551184977710385</c:v>
                  </c:pt>
                  <c:pt idx="18">
                    <c:v>2.1828461398047025</c:v>
                  </c:pt>
                  <c:pt idx="19">
                    <c:v>2.2280916183638695</c:v>
                  </c:pt>
                  <c:pt idx="20">
                    <c:v>2.4184733687004751</c:v>
                  </c:pt>
                  <c:pt idx="21">
                    <c:v>2.5494172904315278</c:v>
                  </c:pt>
                  <c:pt idx="22">
                    <c:v>2.4275261902352554</c:v>
                  </c:pt>
                  <c:pt idx="23">
                    <c:v>2.6739791085551587</c:v>
                  </c:pt>
                  <c:pt idx="24">
                    <c:v>2.7882953271352875</c:v>
                  </c:pt>
                  <c:pt idx="25">
                    <c:v>2.6183945672030973</c:v>
                  </c:pt>
                  <c:pt idx="26">
                    <c:v>2.3618885455772514</c:v>
                  </c:pt>
                  <c:pt idx="27">
                    <c:v>2.1442117031784065</c:v>
                  </c:pt>
                  <c:pt idx="28">
                    <c:v>2.1462092486322248</c:v>
                  </c:pt>
                  <c:pt idx="29">
                    <c:v>1.9255139641850434</c:v>
                  </c:pt>
                  <c:pt idx="30">
                    <c:v>2.0705917663561593</c:v>
                  </c:pt>
                  <c:pt idx="31">
                    <c:v>1.644549615581397</c:v>
                  </c:pt>
                  <c:pt idx="32">
                    <c:v>1.4894946182984938</c:v>
                  </c:pt>
                  <c:pt idx="33">
                    <c:v>1.3008399319917885</c:v>
                  </c:pt>
                  <c:pt idx="34">
                    <c:v>1.2127838758815841</c:v>
                  </c:pt>
                  <c:pt idx="35">
                    <c:v>0.98862428904583055</c:v>
                  </c:pt>
                  <c:pt idx="36">
                    <c:v>0.83643290688098659</c:v>
                  </c:pt>
                  <c:pt idx="37">
                    <c:v>0.80198385878863121</c:v>
                  </c:pt>
                  <c:pt idx="38">
                    <c:v>0.66931516978776529</c:v>
                  </c:pt>
                  <c:pt idx="39">
                    <c:v>0.5801691456821203</c:v>
                  </c:pt>
                  <c:pt idx="40">
                    <c:v>0.48584687730910048</c:v>
                  </c:pt>
                  <c:pt idx="41">
                    <c:v>0.42936956290117223</c:v>
                  </c:pt>
                  <c:pt idx="42">
                    <c:v>0.35501117210947086</c:v>
                  </c:pt>
                  <c:pt idx="43">
                    <c:v>0.3039555459985479</c:v>
                  </c:pt>
                  <c:pt idx="44">
                    <c:v>0.24560817358535303</c:v>
                  </c:pt>
                  <c:pt idx="45">
                    <c:v>0.20162955940929805</c:v>
                  </c:pt>
                  <c:pt idx="46">
                    <c:v>0.15406410929185199</c:v>
                  </c:pt>
                  <c:pt idx="47">
                    <c:v>0.13503511804066193</c:v>
                  </c:pt>
                  <c:pt idx="48">
                    <c:v>0.11899565258742939</c:v>
                  </c:pt>
                  <c:pt idx="49">
                    <c:v>8.9525620741426337E-2</c:v>
                  </c:pt>
                  <c:pt idx="50">
                    <c:v>7.1058431406569866E-2</c:v>
                  </c:pt>
                </c:numCache>
              </c:numRef>
            </c:plus>
            <c:minus>
              <c:numRef>
                <c:f>'Figure 4'!$C$10:$BA$10</c:f>
                <c:numCache>
                  <c:formatCode>General</c:formatCode>
                  <c:ptCount val="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0.31190380644651583</c:v>
                  </c:pt>
                  <c:pt idx="17">
                    <c:v>0.65647896961735697</c:v>
                  </c:pt>
                  <c:pt idx="18">
                    <c:v>1.0192136726727732</c:v>
                  </c:pt>
                  <c:pt idx="19">
                    <c:v>1.3878809685318956</c:v>
                  </c:pt>
                  <c:pt idx="20">
                    <c:v>1.7494044024015558</c:v>
                  </c:pt>
                  <c:pt idx="21">
                    <c:v>2.1011699415823415</c:v>
                  </c:pt>
                  <c:pt idx="22">
                    <c:v>2.4128563969153802</c:v>
                  </c:pt>
                  <c:pt idx="23">
                    <c:v>2.6891481078497819</c:v>
                  </c:pt>
                  <c:pt idx="24">
                    <c:v>2.8967585417718169</c:v>
                  </c:pt>
                  <c:pt idx="25">
                    <c:v>3.0465033954396006</c:v>
                  </c:pt>
                  <c:pt idx="26">
                    <c:v>3.1406392488584203</c:v>
                  </c:pt>
                  <c:pt idx="27">
                    <c:v>3.1662894739076606</c:v>
                  </c:pt>
                  <c:pt idx="28">
                    <c:v>3.1707018408012431</c:v>
                  </c:pt>
                  <c:pt idx="29">
                    <c:v>3.069304579872032</c:v>
                  </c:pt>
                  <c:pt idx="30">
                    <c:v>2.9388180823872858</c:v>
                  </c:pt>
                  <c:pt idx="31">
                    <c:v>2.7858420681021343</c:v>
                  </c:pt>
                  <c:pt idx="32">
                    <c:v>2.5669676089463422</c:v>
                  </c:pt>
                  <c:pt idx="33">
                    <c:v>2.3593466314797524</c:v>
                  </c:pt>
                  <c:pt idx="34">
                    <c:v>2.1592209688766104</c:v>
                  </c:pt>
                  <c:pt idx="35">
                    <c:v>1.9431933086822539</c:v>
                  </c:pt>
                  <c:pt idx="36">
                    <c:v>1.7343225235305511</c:v>
                  </c:pt>
                  <c:pt idx="37">
                    <c:v>1.5689592822601952</c:v>
                  </c:pt>
                  <c:pt idx="38">
                    <c:v>1.3870086127491277</c:v>
                  </c:pt>
                  <c:pt idx="39">
                    <c:v>1.203288826745279</c:v>
                  </c:pt>
                  <c:pt idx="40">
                    <c:v>1.044699713554067</c:v>
                  </c:pt>
                  <c:pt idx="41">
                    <c:v>0.84587433643380905</c:v>
                  </c:pt>
                  <c:pt idx="42">
                    <c:v>0.73233803628298233</c:v>
                  </c:pt>
                  <c:pt idx="43">
                    <c:v>0.63224792092475468</c:v>
                  </c:pt>
                  <c:pt idx="44">
                    <c:v>0.54782933795939925</c:v>
                  </c:pt>
                  <c:pt idx="45">
                    <c:v>0.46695995290474457</c:v>
                  </c:pt>
                  <c:pt idx="46">
                    <c:v>0.38393256323529101</c:v>
                  </c:pt>
                  <c:pt idx="47">
                    <c:v>0.2461154771787335</c:v>
                  </c:pt>
                  <c:pt idx="48">
                    <c:v>0.21048525334322221</c:v>
                  </c:pt>
                  <c:pt idx="49">
                    <c:v>0.17358361869709427</c:v>
                  </c:pt>
                  <c:pt idx="50">
                    <c:v>0.14492960380651709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4'!$C$1:$BA$1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xVal>
          <c:yVal>
            <c:numRef>
              <c:f>'Figure 4'!$C$4:$BA$4</c:f>
              <c:numCache>
                <c:formatCode>0</c:formatCode>
                <c:ptCount val="51"/>
                <c:pt idx="0">
                  <c:v>6.3698463288670091</c:v>
                </c:pt>
                <c:pt idx="1">
                  <c:v>6.9413178323071225</c:v>
                </c:pt>
                <c:pt idx="2">
                  <c:v>7.4741200201177556</c:v>
                </c:pt>
                <c:pt idx="3">
                  <c:v>8.0163129039617314</c:v>
                </c:pt>
                <c:pt idx="4">
                  <c:v>8.6760324328109721</c:v>
                </c:pt>
                <c:pt idx="5">
                  <c:v>9.426236437964187</c:v>
                </c:pt>
                <c:pt idx="6">
                  <c:v>10.228375822118734</c:v>
                </c:pt>
                <c:pt idx="7">
                  <c:v>10.924472011496441</c:v>
                </c:pt>
                <c:pt idx="8">
                  <c:v>11.805624349629104</c:v>
                </c:pt>
                <c:pt idx="9">
                  <c:v>12.443067270424157</c:v>
                </c:pt>
                <c:pt idx="10">
                  <c:v>13.12993381313329</c:v>
                </c:pt>
                <c:pt idx="11">
                  <c:v>14.139447852439277</c:v>
                </c:pt>
                <c:pt idx="12">
                  <c:v>15.080979773759584</c:v>
                </c:pt>
                <c:pt idx="13">
                  <c:v>15.297312440838944</c:v>
                </c:pt>
                <c:pt idx="14">
                  <c:v>15.588275113510186</c:v>
                </c:pt>
                <c:pt idx="15">
                  <c:v>15.828391045850921</c:v>
                </c:pt>
                <c:pt idx="16">
                  <c:v>19.174804165481401</c:v>
                </c:pt>
                <c:pt idx="17">
                  <c:v>21.656489527168592</c:v>
                </c:pt>
                <c:pt idx="18">
                  <c:v>23.720391169866652</c:v>
                </c:pt>
                <c:pt idx="19">
                  <c:v>26.338025594498774</c:v>
                </c:pt>
                <c:pt idx="20">
                  <c:v>28.666682077245042</c:v>
                </c:pt>
                <c:pt idx="21">
                  <c:v>32.715202234481346</c:v>
                </c:pt>
                <c:pt idx="22">
                  <c:v>36.760514137623225</c:v>
                </c:pt>
                <c:pt idx="23">
                  <c:v>40.721520138917867</c:v>
                </c:pt>
                <c:pt idx="24">
                  <c:v>44.575047007320435</c:v>
                </c:pt>
                <c:pt idx="25">
                  <c:v>48.354144107552294</c:v>
                </c:pt>
                <c:pt idx="26">
                  <c:v>51.741978719261425</c:v>
                </c:pt>
                <c:pt idx="27">
                  <c:v>55.053687748069088</c:v>
                </c:pt>
                <c:pt idx="28">
                  <c:v>58.03430408939311</c:v>
                </c:pt>
                <c:pt idx="29">
                  <c:v>61.076449640469072</c:v>
                </c:pt>
                <c:pt idx="30">
                  <c:v>63.809880752430928</c:v>
                </c:pt>
                <c:pt idx="31">
                  <c:v>66.675151957253377</c:v>
                </c:pt>
                <c:pt idx="32">
                  <c:v>69.461403840370295</c:v>
                </c:pt>
                <c:pt idx="33">
                  <c:v>72.040484283972702</c:v>
                </c:pt>
                <c:pt idx="34">
                  <c:v>74.448431658261882</c:v>
                </c:pt>
                <c:pt idx="35">
                  <c:v>76.766978645811562</c:v>
                </c:pt>
                <c:pt idx="36">
                  <c:v>78.949604413973162</c:v>
                </c:pt>
                <c:pt idx="37">
                  <c:v>81.039178728726128</c:v>
                </c:pt>
                <c:pt idx="38">
                  <c:v>83.067813918163708</c:v>
                </c:pt>
                <c:pt idx="39">
                  <c:v>85.037590575602025</c:v>
                </c:pt>
                <c:pt idx="40">
                  <c:v>86.926811830360307</c:v>
                </c:pt>
                <c:pt idx="41">
                  <c:v>88.937276414955875</c:v>
                </c:pt>
                <c:pt idx="42">
                  <c:v>90.907499473794545</c:v>
                </c:pt>
                <c:pt idx="43">
                  <c:v>92.847938675255861</c:v>
                </c:pt>
                <c:pt idx="44">
                  <c:v>94.731973842749682</c:v>
                </c:pt>
                <c:pt idx="45">
                  <c:v>96.54617797379619</c:v>
                </c:pt>
                <c:pt idx="46">
                  <c:v>98.315467230770139</c:v>
                </c:pt>
                <c:pt idx="47">
                  <c:v>99.807002340445877</c:v>
                </c:pt>
                <c:pt idx="48">
                  <c:v>101.2753247302124</c:v>
                </c:pt>
                <c:pt idx="49">
                  <c:v>102.72168575142226</c:v>
                </c:pt>
                <c:pt idx="50">
                  <c:v>104.13775915462641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E0-4E0B-A41D-0A70C96D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45784"/>
        <c:axId val="250446176"/>
        <c:extLst/>
      </c:scatterChart>
      <c:valAx>
        <c:axId val="250445784"/>
        <c:scaling>
          <c:orientation val="minMax"/>
          <c:max val="2050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0446176"/>
        <c:crosses val="autoZero"/>
        <c:crossBetween val="midCat"/>
        <c:majorUnit val="5"/>
      </c:valAx>
      <c:valAx>
        <c:axId val="250446176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Residential AC energy consumption (TWh/y)</a:t>
                </a:r>
              </a:p>
            </c:rich>
          </c:tx>
          <c:layout>
            <c:manualLayout>
              <c:xMode val="edge"/>
              <c:yMode val="edge"/>
              <c:x val="1.6880048354305181E-2"/>
              <c:y val="0.134736102230574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044578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711017387514154"/>
          <c:y val="0.11293347537664762"/>
          <c:w val="0.24357225279253963"/>
          <c:h val="0.2380745879047571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ea typeface="Tahoma" panose="020B0604030504040204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023905452592E-2"/>
          <c:y val="6.0042159415886122E-2"/>
          <c:w val="0.40451942877607666"/>
          <c:h val="0.80227718852935792"/>
        </c:manualLayout>
      </c:layout>
      <c:scatterChart>
        <c:scatterStyle val="smoothMarker"/>
        <c:varyColors val="0"/>
        <c:ser>
          <c:idx val="0"/>
          <c:order val="0"/>
          <c:tx>
            <c:v>Baseline</c:v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noFill/>
              <a:ln w="1587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5'!$C$6:$J$6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5.3581755573202161E-2</c:v>
                  </c:pt>
                  <c:pt idx="2">
                    <c:v>6.4113196773260439E-2</c:v>
                  </c:pt>
                  <c:pt idx="3">
                    <c:v>5.5290996927245595E-2</c:v>
                  </c:pt>
                  <c:pt idx="4">
                    <c:v>2.9683972605535569E-2</c:v>
                  </c:pt>
                  <c:pt idx="5">
                    <c:v>1.6765645696031117E-2</c:v>
                  </c:pt>
                  <c:pt idx="6">
                    <c:v>7.9541827179885338E-3</c:v>
                  </c:pt>
                  <c:pt idx="7">
                    <c:v>3.4254622582887695E-3</c:v>
                  </c:pt>
                </c:numCache>
              </c:numRef>
            </c:plus>
            <c:minus>
              <c:numRef>
                <c:f>'Figure 5'!$C$9:$J$9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4.8238467752225345E-2</c:v>
                  </c:pt>
                  <c:pt idx="2">
                    <c:v>8.0771562956079568E-2</c:v>
                  </c:pt>
                  <c:pt idx="3">
                    <c:v>7.0097044402203212E-2</c:v>
                  </c:pt>
                  <c:pt idx="4">
                    <c:v>4.8412956406660324E-2</c:v>
                  </c:pt>
                  <c:pt idx="5">
                    <c:v>2.6069682633405922E-2</c:v>
                  </c:pt>
                  <c:pt idx="6">
                    <c:v>1.1890610231224952E-2</c:v>
                  </c:pt>
                  <c:pt idx="7">
                    <c:v>4.5017536182910822E-3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5'!$C$3:$J$3</c:f>
              <c:numCache>
                <c:formatCode>0.00</c:formatCode>
                <c:ptCount val="8"/>
                <c:pt idx="0">
                  <c:v>0.33310595268021148</c:v>
                </c:pt>
                <c:pt idx="1">
                  <c:v>0.39504826414876776</c:v>
                </c:pt>
                <c:pt idx="2">
                  <c:v>0.5792212542127767</c:v>
                </c:pt>
                <c:pt idx="3">
                  <c:v>0.68593499634005073</c:v>
                </c:pt>
                <c:pt idx="4">
                  <c:v>0.77943176771194111</c:v>
                </c:pt>
                <c:pt idx="5">
                  <c:v>0.77208311492790904</c:v>
                </c:pt>
                <c:pt idx="6">
                  <c:v>0.73145552252010115</c:v>
                </c:pt>
                <c:pt idx="7">
                  <c:v>0.61500754139019786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8D-44B4-A81C-1B2FBA758B50}"/>
            </c:ext>
          </c:extLst>
        </c:ser>
        <c:ser>
          <c:idx val="2"/>
          <c:order val="1"/>
          <c:tx>
            <c:v>Efficiency</c:v>
          </c:tx>
          <c:spPr>
            <a:ln w="158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5'!$C$7:$J$7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5.3581755573202161E-2</c:v>
                  </c:pt>
                  <c:pt idx="2">
                    <c:v>5.3427663977717255E-2</c:v>
                  </c:pt>
                  <c:pt idx="3">
                    <c:v>4.6075830772704607E-2</c:v>
                  </c:pt>
                  <c:pt idx="4">
                    <c:v>2.2833825081181147E-2</c:v>
                  </c:pt>
                  <c:pt idx="5">
                    <c:v>1.2896650535408449E-2</c:v>
                  </c:pt>
                  <c:pt idx="6">
                    <c:v>5.6815590842776986E-3</c:v>
                  </c:pt>
                  <c:pt idx="7">
                    <c:v>2.4467587559207638E-3</c:v>
                  </c:pt>
                </c:numCache>
              </c:numRef>
            </c:plus>
            <c:minus>
              <c:numRef>
                <c:f>'Figure 5'!$C$10:$J$10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4.8238467752225345E-2</c:v>
                  </c:pt>
                  <c:pt idx="2">
                    <c:v>6.7309635796732825E-2</c:v>
                  </c:pt>
                  <c:pt idx="3">
                    <c:v>5.8414203668502584E-2</c:v>
                  </c:pt>
                  <c:pt idx="4">
                    <c:v>3.7240735697431138E-2</c:v>
                  </c:pt>
                  <c:pt idx="5">
                    <c:v>2.0053602025696837E-2</c:v>
                  </c:pt>
                  <c:pt idx="6">
                    <c:v>8.4932930223035052E-3</c:v>
                  </c:pt>
                  <c:pt idx="7">
                    <c:v>3.2155382987792414E-3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5'!$C$4:$J$4</c:f>
              <c:numCache>
                <c:formatCode>0.00</c:formatCode>
                <c:ptCount val="8"/>
                <c:pt idx="0">
                  <c:v>0.33310595268021148</c:v>
                </c:pt>
                <c:pt idx="1">
                  <c:v>0.39504826414876776</c:v>
                </c:pt>
                <c:pt idx="2">
                  <c:v>0.48268437851064716</c:v>
                </c:pt>
                <c:pt idx="3">
                  <c:v>0.57161249695004235</c:v>
                </c:pt>
                <c:pt idx="4">
                  <c:v>0.59956289823995468</c:v>
                </c:pt>
                <c:pt idx="5">
                  <c:v>0.59391008840608384</c:v>
                </c:pt>
                <c:pt idx="6">
                  <c:v>0.52246823037150081</c:v>
                </c:pt>
                <c:pt idx="7">
                  <c:v>0.43929110099299834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8D-44B4-A81C-1B2FBA758B50}"/>
            </c:ext>
          </c:extLst>
        </c:ser>
        <c:ser>
          <c:idx val="1"/>
          <c:order val="2"/>
          <c:tx>
            <c:v>New Build</c:v>
          </c:tx>
          <c:spPr>
            <a:ln w="15875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5'!$C$8:$J$8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1.8166453859205178E-2</c:v>
                  </c:pt>
                  <c:pt idx="2">
                    <c:v>3.4075382174622137E-2</c:v>
                  </c:pt>
                  <c:pt idx="3">
                    <c:v>3.3437787144184439E-2</c:v>
                  </c:pt>
                  <c:pt idx="4">
                    <c:v>2.4314517295104254E-2</c:v>
                  </c:pt>
                  <c:pt idx="5">
                    <c:v>1.3743746346324581E-2</c:v>
                  </c:pt>
                  <c:pt idx="6">
                    <c:v>7.2932540703845028E-3</c:v>
                  </c:pt>
                  <c:pt idx="7">
                    <c:v>2.3976701330958861E-3</c:v>
                  </c:pt>
                </c:numCache>
              </c:numRef>
            </c:plus>
            <c:minus>
              <c:numRef>
                <c:f>'Figure 5'!$C$11:$J$11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4.8238467752225345E-2</c:v>
                  </c:pt>
                  <c:pt idx="2">
                    <c:v>8.0771562956079235E-2</c:v>
                  </c:pt>
                  <c:pt idx="3">
                    <c:v>7.0097044402203323E-2</c:v>
                  </c:pt>
                  <c:pt idx="4">
                    <c:v>4.8412956406660879E-2</c:v>
                  </c:pt>
                  <c:pt idx="5">
                    <c:v>2.6069682633405922E-2</c:v>
                  </c:pt>
                  <c:pt idx="6">
                    <c:v>1.1890610231225285E-2</c:v>
                  </c:pt>
                  <c:pt idx="7">
                    <c:v>4.2002340747888667E-3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5'!$C$5:$J$5</c:f>
              <c:numCache>
                <c:formatCode>0.00</c:formatCode>
                <c:ptCount val="8"/>
                <c:pt idx="0">
                  <c:v>0.33310595268021148</c:v>
                </c:pt>
                <c:pt idx="1">
                  <c:v>0.39504826414876776</c:v>
                </c:pt>
                <c:pt idx="2">
                  <c:v>0.87669175704171587</c:v>
                </c:pt>
                <c:pt idx="3">
                  <c:v>1.2175494035354624</c:v>
                </c:pt>
                <c:pt idx="4">
                  <c:v>1.5936187158076505</c:v>
                </c:pt>
                <c:pt idx="5">
                  <c:v>1.7847466200090443</c:v>
                </c:pt>
                <c:pt idx="6">
                  <c:v>1.9244889890010515</c:v>
                </c:pt>
                <c:pt idx="7">
                  <c:v>1.8084566081449311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8D-44B4-A81C-1B2FBA758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943552"/>
        <c:axId val="229943944"/>
      </c:scatterChart>
      <c:valAx>
        <c:axId val="229943552"/>
        <c:scaling>
          <c:orientation val="minMax"/>
          <c:max val="2050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943944"/>
        <c:crosses val="autoZero"/>
        <c:crossBetween val="midCat"/>
        <c:majorUnit val="5"/>
      </c:valAx>
      <c:valAx>
        <c:axId val="22994394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Ratio of peak AC demand to net solar capacity </a:t>
                </a:r>
              </a:p>
            </c:rich>
          </c:tx>
          <c:layout>
            <c:manualLayout>
              <c:xMode val="edge"/>
              <c:yMode val="edge"/>
              <c:x val="1.147662853312733E-2"/>
              <c:y val="9.85642208185153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94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94363165723777"/>
          <c:y val="0.92976430986561009"/>
          <c:w val="0.47811273668552445"/>
          <c:h val="5.7499206476953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83245845486819"/>
          <c:y val="6.0042125004335693E-2"/>
          <c:w val="0.80940398891079957"/>
          <c:h val="0.80619495449701284"/>
        </c:manualLayout>
      </c:layout>
      <c:scatterChart>
        <c:scatterStyle val="smoothMarker"/>
        <c:varyColors val="0"/>
        <c:ser>
          <c:idx val="0"/>
          <c:order val="0"/>
          <c:tx>
            <c:v>Baseline</c:v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noFill/>
              <a:ln w="1587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5'!$C$16:$J$16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8.1922538479095586E-2</c:v>
                  </c:pt>
                  <c:pt idx="2">
                    <c:v>5.8588657658003918E-2</c:v>
                  </c:pt>
                  <c:pt idx="3">
                    <c:v>3.153528286141416E-2</c:v>
                  </c:pt>
                  <c:pt idx="4">
                    <c:v>1.2427555023678982E-2</c:v>
                  </c:pt>
                  <c:pt idx="5">
                    <c:v>4.8027221700743805E-3</c:v>
                  </c:pt>
                  <c:pt idx="6">
                    <c:v>1.3978772034420883E-3</c:v>
                  </c:pt>
                  <c:pt idx="7">
                    <c:v>4.4084218918516438E-4</c:v>
                  </c:pt>
                </c:numCache>
              </c:numRef>
            </c:plus>
            <c:minus>
              <c:numRef>
                <c:f>'Figure 5'!$C$19:$J$19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0.12391298694606823</c:v>
                  </c:pt>
                  <c:pt idx="2">
                    <c:v>0.11581751794601014</c:v>
                  </c:pt>
                  <c:pt idx="3">
                    <c:v>7.5573014022083829E-2</c:v>
                  </c:pt>
                  <c:pt idx="4">
                    <c:v>4.2617800578319098E-2</c:v>
                  </c:pt>
                  <c:pt idx="5">
                    <c:v>1.8953577399498434E-2</c:v>
                  </c:pt>
                  <c:pt idx="6">
                    <c:v>7.1921831106686041E-3</c:v>
                  </c:pt>
                  <c:pt idx="7">
                    <c:v>2.4711819563782988E-3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5'!$C$13:$J$13</c:f>
              <c:numCache>
                <c:formatCode>0.00</c:formatCode>
                <c:ptCount val="8"/>
                <c:pt idx="0">
                  <c:v>0.93600669821000748</c:v>
                </c:pt>
                <c:pt idx="1">
                  <c:v>1.2784378210383198</c:v>
                </c:pt>
                <c:pt idx="2">
                  <c:v>1.2324071967929022</c:v>
                </c:pt>
                <c:pt idx="3">
                  <c:v>1.1069668100656966</c:v>
                </c:pt>
                <c:pt idx="4">
                  <c:v>1.0152592335701069</c:v>
                </c:pt>
                <c:pt idx="5">
                  <c:v>0.90678114105127361</c:v>
                </c:pt>
                <c:pt idx="6">
                  <c:v>0.68776114134221378</c:v>
                </c:pt>
                <c:pt idx="7">
                  <c:v>0.5871130663415346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CB-45BD-A3E4-8C28BF65888F}"/>
            </c:ext>
          </c:extLst>
        </c:ser>
        <c:ser>
          <c:idx val="2"/>
          <c:order val="1"/>
          <c:tx>
            <c:v>Efficiency</c:v>
          </c:tx>
          <c:spPr>
            <a:ln w="158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5'!$C$17:$J$17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8.1922538479095586E-2</c:v>
                  </c:pt>
                  <c:pt idx="2">
                    <c:v>4.8823881381669931E-2</c:v>
                  </c:pt>
                  <c:pt idx="3">
                    <c:v>2.6279402384511985E-2</c:v>
                  </c:pt>
                  <c:pt idx="4">
                    <c:v>9.5596577105221403E-3</c:v>
                  </c:pt>
                  <c:pt idx="5">
                    <c:v>3.6944016692883608E-3</c:v>
                  </c:pt>
                  <c:pt idx="6">
                    <c:v>9.9848371674438052E-4</c:v>
                  </c:pt>
                  <c:pt idx="7">
                    <c:v>3.1488727798945071E-4</c:v>
                  </c:pt>
                </c:numCache>
              </c:numRef>
            </c:plus>
            <c:minus>
              <c:numRef>
                <c:f>'Figure 5'!$C$20:$J$20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0.12391298694606823</c:v>
                  </c:pt>
                  <c:pt idx="2">
                    <c:v>9.6514598288341635E-2</c:v>
                  </c:pt>
                  <c:pt idx="3">
                    <c:v>6.2977511685069709E-2</c:v>
                  </c:pt>
                  <c:pt idx="4">
                    <c:v>3.2782923521784246E-2</c:v>
                  </c:pt>
                  <c:pt idx="5">
                    <c:v>1.4579674922691077E-2</c:v>
                  </c:pt>
                  <c:pt idx="6">
                    <c:v>5.137273650477503E-3</c:v>
                  </c:pt>
                  <c:pt idx="7">
                    <c:v>1.7651299688414834E-3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5'!$C$14:$J$14</c:f>
              <c:numCache>
                <c:formatCode>0.00</c:formatCode>
                <c:ptCount val="8"/>
                <c:pt idx="0">
                  <c:v>0.93600669821000748</c:v>
                </c:pt>
                <c:pt idx="1">
                  <c:v>1.2784378210383198</c:v>
                </c:pt>
                <c:pt idx="2">
                  <c:v>1.0270059973274186</c:v>
                </c:pt>
                <c:pt idx="3">
                  <c:v>0.92247234172141368</c:v>
                </c:pt>
                <c:pt idx="4">
                  <c:v>0.78096864120777465</c:v>
                </c:pt>
                <c:pt idx="5">
                  <c:v>0.69752395465482564</c:v>
                </c:pt>
                <c:pt idx="6">
                  <c:v>0.49125795810158129</c:v>
                </c:pt>
                <c:pt idx="7">
                  <c:v>0.41936647595823895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CB-45BD-A3E4-8C28BF65888F}"/>
            </c:ext>
          </c:extLst>
        </c:ser>
        <c:ser>
          <c:idx val="1"/>
          <c:order val="2"/>
          <c:tx>
            <c:v>New Build</c:v>
          </c:tx>
          <c:spPr>
            <a:ln w="15875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5'!$C$18:$J$18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2.4958515906682299E-2</c:v>
                  </c:pt>
                  <c:pt idx="2">
                    <c:v>2.9229286033131574E-2</c:v>
                  </c:pt>
                  <c:pt idx="3">
                    <c:v>1.9280896341172138E-2</c:v>
                  </c:pt>
                  <c:pt idx="4">
                    <c:v>9.4892026457717993E-3</c:v>
                  </c:pt>
                  <c:pt idx="5">
                    <c:v>3.3320403980980906E-3</c:v>
                  </c:pt>
                  <c:pt idx="6">
                    <c:v>6.1755482375536186E-4</c:v>
                  </c:pt>
                  <c:pt idx="7">
                    <c:v>3.0826767850045123E-5</c:v>
                  </c:pt>
                </c:numCache>
              </c:numRef>
            </c:plus>
            <c:minus>
              <c:numRef>
                <c:f>'Figure 5'!$C$21:$J$21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0.12391298694606823</c:v>
                  </c:pt>
                  <c:pt idx="2">
                    <c:v>0.11581751794600992</c:v>
                  </c:pt>
                  <c:pt idx="3">
                    <c:v>7.5573014022083385E-2</c:v>
                  </c:pt>
                  <c:pt idx="4">
                    <c:v>4.2617800578319098E-2</c:v>
                  </c:pt>
                  <c:pt idx="5">
                    <c:v>1.8953577399498212E-2</c:v>
                  </c:pt>
                  <c:pt idx="6">
                    <c:v>5.4367184178660821E-3</c:v>
                  </c:pt>
                  <c:pt idx="7">
                    <c:v>5.620450804290078E-4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5'!$C$1:$J$1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xVal>
          <c:yVal>
            <c:numRef>
              <c:f>'Figure 5'!$C$15:$J$15</c:f>
              <c:numCache>
                <c:formatCode>0.00</c:formatCode>
                <c:ptCount val="8"/>
                <c:pt idx="0">
                  <c:v>0.93600669821000748</c:v>
                </c:pt>
                <c:pt idx="1">
                  <c:v>1.2784378210383198</c:v>
                </c:pt>
                <c:pt idx="2">
                  <c:v>1.3309488533820577</c:v>
                </c:pt>
                <c:pt idx="3">
                  <c:v>1.2543594534432898</c:v>
                </c:pt>
                <c:pt idx="4">
                  <c:v>1.2120250895442981</c:v>
                </c:pt>
                <c:pt idx="5">
                  <c:v>1.1346609173428945</c:v>
                </c:pt>
                <c:pt idx="6">
                  <c:v>0.89592418378233041</c:v>
                </c:pt>
                <c:pt idx="7">
                  <c:v>0.76895116240304895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CB-45BD-A3E4-8C28BF6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944728"/>
        <c:axId val="229945120"/>
      </c:scatterChart>
      <c:valAx>
        <c:axId val="229944728"/>
        <c:scaling>
          <c:orientation val="minMax"/>
          <c:max val="2050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945120"/>
        <c:crosses val="autoZero"/>
        <c:crossBetween val="midCat"/>
        <c:majorUnit val="5"/>
      </c:valAx>
      <c:valAx>
        <c:axId val="22994512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944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152400</xdr:rowOff>
    </xdr:from>
    <xdr:to>
      <xdr:col>8</xdr:col>
      <xdr:colOff>44450</xdr:colOff>
      <xdr:row>34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57150</xdr:rowOff>
    </xdr:from>
    <xdr:to>
      <xdr:col>11</xdr:col>
      <xdr:colOff>404812</xdr:colOff>
      <xdr:row>41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60325</xdr:rowOff>
    </xdr:from>
    <xdr:to>
      <xdr:col>10</xdr:col>
      <xdr:colOff>92076</xdr:colOff>
      <xdr:row>29</xdr:row>
      <xdr:rowOff>60326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315686</xdr:colOff>
      <xdr:row>1</xdr:row>
      <xdr:rowOff>129267</xdr:rowOff>
    </xdr:from>
    <xdr:to>
      <xdr:col>23</xdr:col>
      <xdr:colOff>136071</xdr:colOff>
      <xdr:row>12</xdr:row>
      <xdr:rowOff>81643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564086" y="310242"/>
          <a:ext cx="7135585" cy="4162426"/>
          <a:chOff x="5238748" y="1989667"/>
          <a:chExt cx="8997268" cy="4413601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aphicFramePr>
            <a:graphicFrameLocks/>
          </xdr:cNvGraphicFramePr>
        </xdr:nvGraphicFramePr>
        <xdr:xfrm>
          <a:off x="5238748" y="1989667"/>
          <a:ext cx="8935202" cy="44132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aphicFramePr>
            <a:graphicFrameLocks/>
          </xdr:cNvGraphicFramePr>
        </xdr:nvGraphicFramePr>
        <xdr:xfrm>
          <a:off x="9768415" y="1989668"/>
          <a:ext cx="4467601" cy="441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P4:Q13" totalsRowShown="0" headerRowDxfId="7" dataDxfId="6">
  <autoFilter ref="P4:Q13" xr:uid="{00000000-0009-0000-0100-000001000000}">
    <filterColumn colId="0" hiddenButton="1"/>
    <filterColumn colId="1" hiddenButton="1"/>
  </autoFilter>
  <tableColumns count="2">
    <tableColumn id="1" xr3:uid="{00000000-0010-0000-0000-000001000000}" name="Variable" dataDxfId="5"/>
    <tableColumn id="2" xr3:uid="{00000000-0010-0000-0000-000002000000}" name="Symbol" dataDxfId="4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K19:AL21" totalsRowShown="0" headerRowDxfId="3" dataDxfId="2">
  <autoFilter ref="AK19:AL21" xr:uid="{00000000-0009-0000-0100-000002000000}"/>
  <tableColumns count="2">
    <tableColumn id="1" xr3:uid="{00000000-0010-0000-0100-000001000000}" name="Output Variables" dataDxfId="1"/>
    <tableColumn id="2" xr3:uid="{00000000-0010-0000-0100-000002000000}" name="Symbol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zoomScale="80" zoomScaleNormal="80" workbookViewId="0">
      <selection activeCell="D14" sqref="D14"/>
    </sheetView>
  </sheetViews>
  <sheetFormatPr defaultRowHeight="14.25"/>
  <cols>
    <col min="1" max="1" width="15.28515625" style="5" customWidth="1"/>
    <col min="2" max="2" width="15.42578125" style="5" bestFit="1" customWidth="1"/>
    <col min="3" max="16384" width="9.140625" style="5"/>
  </cols>
  <sheetData>
    <row r="1" spans="1:2" ht="15">
      <c r="A1" s="115" t="s">
        <v>0</v>
      </c>
      <c r="B1" s="115" t="s">
        <v>1</v>
      </c>
    </row>
    <row r="2" spans="1:2">
      <c r="A2" s="5" t="s">
        <v>2</v>
      </c>
      <c r="B2" s="5" t="s">
        <v>3</v>
      </c>
    </row>
    <row r="3" spans="1:2">
      <c r="A3" s="5" t="s">
        <v>4</v>
      </c>
      <c r="B3" s="5" t="s">
        <v>5</v>
      </c>
    </row>
    <row r="4" spans="1:2">
      <c r="A4" s="5" t="s">
        <v>6</v>
      </c>
      <c r="B4" s="5" t="s">
        <v>7</v>
      </c>
    </row>
    <row r="5" spans="1:2">
      <c r="A5" s="5" t="s">
        <v>8</v>
      </c>
      <c r="B5" s="5" t="s">
        <v>9</v>
      </c>
    </row>
    <row r="6" spans="1:2">
      <c r="A6" s="5" t="s">
        <v>10</v>
      </c>
      <c r="B6" s="5" t="s">
        <v>11</v>
      </c>
    </row>
    <row r="7" spans="1:2">
      <c r="A7" s="5" t="s">
        <v>12</v>
      </c>
      <c r="B7" s="5" t="s">
        <v>13</v>
      </c>
    </row>
    <row r="8" spans="1:2">
      <c r="A8" s="5" t="s">
        <v>14</v>
      </c>
      <c r="B8" s="5" t="s">
        <v>15</v>
      </c>
    </row>
    <row r="9" spans="1:2">
      <c r="A9" s="5" t="s">
        <v>16</v>
      </c>
      <c r="B9" s="5" t="s">
        <v>17</v>
      </c>
    </row>
    <row r="10" spans="1:2">
      <c r="A10" s="5" t="s">
        <v>18</v>
      </c>
      <c r="B10" s="5" t="s">
        <v>19</v>
      </c>
    </row>
    <row r="11" spans="1:2">
      <c r="A11" s="5" t="s">
        <v>20</v>
      </c>
      <c r="B11" s="5" t="s">
        <v>21</v>
      </c>
    </row>
    <row r="12" spans="1:2">
      <c r="A12" s="5" t="s">
        <v>22</v>
      </c>
      <c r="B12" s="5" t="s">
        <v>23</v>
      </c>
    </row>
    <row r="13" spans="1:2">
      <c r="A13" s="5" t="s">
        <v>24</v>
      </c>
      <c r="B13" s="5" t="s">
        <v>25</v>
      </c>
    </row>
    <row r="14" spans="1:2">
      <c r="A14" s="5" t="s">
        <v>26</v>
      </c>
      <c r="B14" s="5" t="s">
        <v>27</v>
      </c>
    </row>
    <row r="15" spans="1:2">
      <c r="A15" s="5" t="s">
        <v>28</v>
      </c>
      <c r="B15" s="5" t="s">
        <v>29</v>
      </c>
    </row>
    <row r="16" spans="1:2">
      <c r="A16" s="5" t="s">
        <v>30</v>
      </c>
      <c r="B16" s="5" t="s">
        <v>31</v>
      </c>
    </row>
    <row r="17" spans="1:2">
      <c r="A17" s="5" t="s">
        <v>32</v>
      </c>
      <c r="B17" s="5" t="s">
        <v>33</v>
      </c>
    </row>
    <row r="18" spans="1:2">
      <c r="A18" s="5" t="s">
        <v>34</v>
      </c>
      <c r="B18" s="5" t="s">
        <v>35</v>
      </c>
    </row>
    <row r="19" spans="1:2">
      <c r="A19" s="5" t="s">
        <v>36</v>
      </c>
      <c r="B19" s="5" t="s">
        <v>37</v>
      </c>
    </row>
    <row r="20" spans="1:2">
      <c r="A20" s="5" t="s">
        <v>38</v>
      </c>
      <c r="B20" s="5" t="s">
        <v>39</v>
      </c>
    </row>
    <row r="21" spans="1:2">
      <c r="A21" s="5" t="s">
        <v>40</v>
      </c>
      <c r="B21" s="5" t="s">
        <v>41</v>
      </c>
    </row>
    <row r="22" spans="1:2">
      <c r="A22" s="5" t="s">
        <v>42</v>
      </c>
      <c r="B22" s="5" t="s">
        <v>43</v>
      </c>
    </row>
    <row r="23" spans="1:2">
      <c r="A23" s="5" t="s">
        <v>44</v>
      </c>
      <c r="B23" s="5" t="s">
        <v>45</v>
      </c>
    </row>
    <row r="24" spans="1:2">
      <c r="A24" s="5" t="s">
        <v>46</v>
      </c>
      <c r="B24" s="5" t="s">
        <v>47</v>
      </c>
    </row>
    <row r="25" spans="1:2">
      <c r="A25" s="5" t="s">
        <v>48</v>
      </c>
      <c r="B25" s="5" t="s">
        <v>49</v>
      </c>
    </row>
    <row r="26" spans="1:2">
      <c r="A26" s="5" t="s">
        <v>50</v>
      </c>
      <c r="B26" s="5" t="s">
        <v>51</v>
      </c>
    </row>
    <row r="27" spans="1:2">
      <c r="A27" s="5" t="s">
        <v>52</v>
      </c>
      <c r="B27" s="5" t="s">
        <v>53</v>
      </c>
    </row>
    <row r="28" spans="1:2">
      <c r="A28" s="5" t="s">
        <v>54</v>
      </c>
      <c r="B28" s="5" t="s">
        <v>55</v>
      </c>
    </row>
    <row r="29" spans="1:2">
      <c r="A29" s="5" t="s">
        <v>56</v>
      </c>
      <c r="B29" s="5" t="s">
        <v>57</v>
      </c>
    </row>
    <row r="31" spans="1:2">
      <c r="A31" s="5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zoomScale="80" zoomScaleNormal="80" workbookViewId="0">
      <selection activeCell="N13" sqref="N13"/>
    </sheetView>
  </sheetViews>
  <sheetFormatPr defaultRowHeight="15"/>
  <cols>
    <col min="1" max="1" width="29" customWidth="1"/>
    <col min="2" max="2" width="8.5703125" customWidth="1"/>
  </cols>
  <sheetData>
    <row r="1" spans="1:17" ht="29.25">
      <c r="A1" s="78" t="s">
        <v>59</v>
      </c>
      <c r="B1" s="3">
        <v>2000</v>
      </c>
      <c r="C1" s="3">
        <v>2001</v>
      </c>
      <c r="D1" s="3">
        <v>2002</v>
      </c>
      <c r="E1" s="3">
        <v>2003</v>
      </c>
      <c r="F1" s="3">
        <v>2004</v>
      </c>
      <c r="G1" s="3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3">
        <v>2011</v>
      </c>
      <c r="N1" s="3">
        <v>2012</v>
      </c>
      <c r="O1" s="3">
        <v>2013</v>
      </c>
      <c r="P1" s="3">
        <v>2014</v>
      </c>
      <c r="Q1" s="3">
        <v>2015</v>
      </c>
    </row>
    <row r="2" spans="1:17">
      <c r="A2" s="2" t="s">
        <v>60</v>
      </c>
      <c r="B2" s="9">
        <v>2339.9824113177237</v>
      </c>
      <c r="C2" s="9">
        <v>2496.9251133826197</v>
      </c>
      <c r="D2" s="9">
        <v>2405.3972362603499</v>
      </c>
      <c r="E2" s="9">
        <v>2490.9101059411378</v>
      </c>
      <c r="F2" s="9">
        <v>2473.6030537607398</v>
      </c>
      <c r="G2" s="9">
        <v>2450.5544109070734</v>
      </c>
      <c r="H2" s="9">
        <v>2397.1661784856924</v>
      </c>
      <c r="I2" s="9">
        <v>2159.9098748814736</v>
      </c>
      <c r="J2" s="9">
        <v>2310.8258781385298</v>
      </c>
      <c r="K2" s="9">
        <v>2258.9881517222539</v>
      </c>
      <c r="L2" s="9">
        <v>2478.5776435366156</v>
      </c>
      <c r="M2" s="9">
        <v>2051.9589380444077</v>
      </c>
      <c r="N2" s="9">
        <v>2203.7060577610373</v>
      </c>
      <c r="O2" s="9">
        <v>2239.7823539741257</v>
      </c>
      <c r="P2" s="9">
        <v>1837.5593056275911</v>
      </c>
      <c r="Q2" s="9">
        <v>1963.7261787127732</v>
      </c>
    </row>
    <row r="3" spans="1:17">
      <c r="A3" s="2" t="s">
        <v>61</v>
      </c>
      <c r="B3" s="9">
        <v>6.3709929012062059</v>
      </c>
      <c r="C3" s="9">
        <v>6.9425672695169371</v>
      </c>
      <c r="D3" s="9">
        <v>7.4754653617213762</v>
      </c>
      <c r="E3" s="9">
        <v>8.0177558402844458</v>
      </c>
      <c r="F3" s="9">
        <v>8.6775941186488783</v>
      </c>
      <c r="G3" s="9">
        <v>9.4279331605230219</v>
      </c>
      <c r="H3" s="9">
        <v>10.230216929766716</v>
      </c>
      <c r="I3" s="9">
        <v>10.926438416458511</v>
      </c>
      <c r="J3" s="9">
        <v>11.807749362012038</v>
      </c>
      <c r="K3" s="9">
        <v>12.445307022532834</v>
      </c>
      <c r="L3" s="9">
        <v>13.132297201219654</v>
      </c>
      <c r="M3" s="9">
        <v>14.141992953052716</v>
      </c>
      <c r="N3" s="9">
        <v>15.083694350118861</v>
      </c>
      <c r="O3" s="9">
        <v>15.300065957078296</v>
      </c>
      <c r="P3" s="9">
        <v>15.591081003030617</v>
      </c>
      <c r="Q3" s="9">
        <v>15.831240156239176</v>
      </c>
    </row>
    <row r="4" spans="1:17">
      <c r="A4" s="2" t="s">
        <v>62</v>
      </c>
      <c r="B4" s="9">
        <v>493.21223101376364</v>
      </c>
      <c r="C4" s="9">
        <v>497.75188788204179</v>
      </c>
      <c r="D4" s="9">
        <v>500.90514959789232</v>
      </c>
      <c r="E4" s="9">
        <v>508.85768724626143</v>
      </c>
      <c r="F4" s="9">
        <v>512.08994484497771</v>
      </c>
      <c r="G4" s="9">
        <v>514.57618877181449</v>
      </c>
      <c r="H4" s="9">
        <v>515.54490372821999</v>
      </c>
      <c r="I4" s="9">
        <v>513.5503901083249</v>
      </c>
      <c r="J4" s="9">
        <v>517.12768284535787</v>
      </c>
      <c r="K4" s="9">
        <v>518.5735445951201</v>
      </c>
      <c r="L4" s="9">
        <v>527.2059916290649</v>
      </c>
      <c r="M4" s="9">
        <v>519.67905496066737</v>
      </c>
      <c r="N4" s="9">
        <v>534.42668904395487</v>
      </c>
      <c r="O4" s="9">
        <v>537.28517337042479</v>
      </c>
      <c r="P4" s="9">
        <v>533.58881361293834</v>
      </c>
      <c r="Q4" s="9">
        <v>534.37747666553912</v>
      </c>
    </row>
    <row r="5" spans="1:17">
      <c r="A5" s="2" t="s">
        <v>63</v>
      </c>
      <c r="B5" s="9">
        <v>218.9523279159242</v>
      </c>
      <c r="C5" s="9">
        <v>219.81269678910212</v>
      </c>
      <c r="D5" s="9">
        <v>225.37487698635354</v>
      </c>
      <c r="E5" s="9">
        <v>233.91254430812427</v>
      </c>
      <c r="F5" s="9">
        <v>237.8883956905911</v>
      </c>
      <c r="G5" s="9">
        <v>242.69188447744722</v>
      </c>
      <c r="H5" s="9">
        <v>241.75192748335817</v>
      </c>
      <c r="I5" s="9">
        <v>242.65746776787296</v>
      </c>
      <c r="J5" s="9">
        <v>242.023222807097</v>
      </c>
      <c r="K5" s="9">
        <v>245.25331229221825</v>
      </c>
      <c r="L5" s="9">
        <v>252.1112786838392</v>
      </c>
      <c r="M5" s="9">
        <v>247.82719282636774</v>
      </c>
      <c r="N5" s="9">
        <v>252.63389751965138</v>
      </c>
      <c r="O5" s="9">
        <v>254.45879999634079</v>
      </c>
      <c r="P5" s="9">
        <v>250.96392497855931</v>
      </c>
      <c r="Q5" s="9">
        <v>255.79655068795205</v>
      </c>
    </row>
    <row r="6" spans="1:17">
      <c r="A6" s="2" t="s">
        <v>64</v>
      </c>
      <c r="B6" s="9">
        <v>223.6897004760217</v>
      </c>
      <c r="C6" s="9">
        <v>231.89213147585244</v>
      </c>
      <c r="D6" s="9">
        <v>241.23590904957882</v>
      </c>
      <c r="E6" s="9">
        <v>253.0186580490857</v>
      </c>
      <c r="F6" s="9">
        <v>264.50614243206451</v>
      </c>
      <c r="G6" s="9">
        <v>276.1626728866384</v>
      </c>
      <c r="H6" s="9">
        <v>287.83741605790362</v>
      </c>
      <c r="I6" s="9">
        <v>300.04488175774117</v>
      </c>
      <c r="J6" s="9">
        <v>312.38527498128639</v>
      </c>
      <c r="K6" s="9">
        <v>324.32673359723492</v>
      </c>
      <c r="L6" s="9">
        <v>335.88213000120919</v>
      </c>
      <c r="M6" s="9">
        <v>341.89971340762679</v>
      </c>
      <c r="N6" s="9">
        <v>347.56314238204357</v>
      </c>
      <c r="O6" s="9">
        <v>350.65821605791876</v>
      </c>
      <c r="P6" s="9">
        <v>353.57234694195597</v>
      </c>
      <c r="Q6" s="9">
        <v>353.89728526076095</v>
      </c>
    </row>
    <row r="7" spans="1:17">
      <c r="A7" s="2" t="s">
        <v>65</v>
      </c>
      <c r="B7" s="9">
        <v>125.94705815856172</v>
      </c>
      <c r="C7" s="9">
        <v>127.8028570860404</v>
      </c>
      <c r="D7" s="9">
        <v>128.80050773635159</v>
      </c>
      <c r="E7" s="9">
        <v>129.88502319160813</v>
      </c>
      <c r="F7" s="9">
        <v>130.81617203484103</v>
      </c>
      <c r="G7" s="9">
        <v>131.58703701135352</v>
      </c>
      <c r="H7" s="9">
        <v>132.22482716459314</v>
      </c>
      <c r="I7" s="9">
        <v>132.91785602562047</v>
      </c>
      <c r="J7" s="9">
        <v>133.03785803136861</v>
      </c>
      <c r="K7" s="9">
        <v>131.76133364865768</v>
      </c>
      <c r="L7" s="9">
        <v>129.19186348856266</v>
      </c>
      <c r="M7" s="9">
        <v>123.22032830818011</v>
      </c>
      <c r="N7" s="9">
        <v>114.51863643730113</v>
      </c>
      <c r="O7" s="9">
        <v>104.03357012746228</v>
      </c>
      <c r="P7" s="9">
        <v>93.073634109220237</v>
      </c>
      <c r="Q7" s="9">
        <v>81.452097722679781</v>
      </c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29.25">
      <c r="A9" s="78" t="s">
        <v>66</v>
      </c>
      <c r="B9" s="3">
        <v>2000</v>
      </c>
      <c r="C9" s="3">
        <v>2001</v>
      </c>
      <c r="D9" s="3">
        <v>2002</v>
      </c>
      <c r="E9" s="3">
        <v>2003</v>
      </c>
      <c r="F9" s="3">
        <v>2004</v>
      </c>
      <c r="G9" s="3">
        <v>2005</v>
      </c>
      <c r="H9" s="3">
        <v>2006</v>
      </c>
      <c r="I9" s="3">
        <v>2007</v>
      </c>
      <c r="J9" s="3">
        <v>2008</v>
      </c>
      <c r="K9" s="3">
        <v>2009</v>
      </c>
      <c r="L9" s="3">
        <v>2010</v>
      </c>
      <c r="M9" s="3">
        <v>2011</v>
      </c>
      <c r="N9" s="3">
        <v>2012</v>
      </c>
      <c r="O9" s="3">
        <v>2013</v>
      </c>
      <c r="P9" s="3">
        <v>2014</v>
      </c>
      <c r="Q9" s="3">
        <v>2015</v>
      </c>
    </row>
    <row r="10" spans="1:17">
      <c r="A10" s="2" t="s">
        <v>60</v>
      </c>
      <c r="B10" s="4">
        <v>1</v>
      </c>
      <c r="C10" s="4">
        <f>C2/$B2</f>
        <v>1.0670700349309532</v>
      </c>
      <c r="D10" s="4">
        <f t="shared" ref="D10:Q10" si="0">D2/$B2</f>
        <v>1.0279552635208864</v>
      </c>
      <c r="E10" s="4">
        <f t="shared" si="0"/>
        <v>1.0644994996088117</v>
      </c>
      <c r="F10" s="4">
        <f t="shared" si="0"/>
        <v>1.0571032678693384</v>
      </c>
      <c r="G10" s="4">
        <f t="shared" si="0"/>
        <v>1.0472533464587379</v>
      </c>
      <c r="H10" s="4">
        <f t="shared" si="0"/>
        <v>1.0244376910233981</v>
      </c>
      <c r="I10" s="4">
        <f t="shared" si="0"/>
        <v>0.9230453461678606</v>
      </c>
      <c r="J10" s="4">
        <f t="shared" si="0"/>
        <v>0.98753984942870787</v>
      </c>
      <c r="K10" s="4">
        <f t="shared" si="0"/>
        <v>0.96538680837782054</v>
      </c>
      <c r="L10" s="4">
        <f t="shared" si="0"/>
        <v>1.059229176915413</v>
      </c>
      <c r="M10" s="4">
        <f t="shared" si="0"/>
        <v>0.87691212041584521</v>
      </c>
      <c r="N10" s="4">
        <f t="shared" si="0"/>
        <v>0.94176180432059542</v>
      </c>
      <c r="O10" s="4">
        <f t="shared" si="0"/>
        <v>0.95717914080936528</v>
      </c>
      <c r="P10" s="4">
        <f t="shared" si="0"/>
        <v>0.7852876571806362</v>
      </c>
      <c r="Q10" s="4">
        <f t="shared" si="0"/>
        <v>0.83920552958640915</v>
      </c>
    </row>
    <row r="11" spans="1:17">
      <c r="A11" s="2" t="s">
        <v>61</v>
      </c>
      <c r="B11" s="4">
        <v>1</v>
      </c>
      <c r="C11" s="4">
        <f t="shared" ref="C11:Q11" si="1">C3/$B3</f>
        <v>1.0897151161795386</v>
      </c>
      <c r="D11" s="4">
        <f t="shared" si="1"/>
        <v>1.1733595497031652</v>
      </c>
      <c r="E11" s="4">
        <f t="shared" si="1"/>
        <v>1.258478225390341</v>
      </c>
      <c r="F11" s="4">
        <f t="shared" si="1"/>
        <v>1.36204736894401</v>
      </c>
      <c r="G11" s="4">
        <f t="shared" si="1"/>
        <v>1.4798216395340908</v>
      </c>
      <c r="H11" s="4">
        <f t="shared" si="1"/>
        <v>1.6057492275387486</v>
      </c>
      <c r="I11" s="4">
        <f t="shared" si="1"/>
        <v>1.7150291306069159</v>
      </c>
      <c r="J11" s="4">
        <f t="shared" si="1"/>
        <v>1.8533609352753324</v>
      </c>
      <c r="K11" s="4">
        <f t="shared" si="1"/>
        <v>1.953432881737569</v>
      </c>
      <c r="L11" s="4">
        <f t="shared" si="1"/>
        <v>2.0612638257269671</v>
      </c>
      <c r="M11" s="4">
        <f t="shared" si="1"/>
        <v>2.2197470900297573</v>
      </c>
      <c r="N11" s="4">
        <f t="shared" si="1"/>
        <v>2.367557864844442</v>
      </c>
      <c r="O11" s="4">
        <f t="shared" si="1"/>
        <v>2.4015198563761651</v>
      </c>
      <c r="P11" s="4">
        <f t="shared" si="1"/>
        <v>2.4471979870011773</v>
      </c>
      <c r="Q11" s="4">
        <f t="shared" si="1"/>
        <v>2.4848937052247981</v>
      </c>
    </row>
    <row r="12" spans="1:17">
      <c r="A12" s="2" t="s">
        <v>62</v>
      </c>
      <c r="B12" s="4">
        <v>1</v>
      </c>
      <c r="C12" s="4">
        <f t="shared" ref="C12:Q12" si="2">C4/$B4</f>
        <v>1.0092042666073937</v>
      </c>
      <c r="D12" s="4">
        <f t="shared" si="2"/>
        <v>1.015597582745092</v>
      </c>
      <c r="E12" s="4">
        <f t="shared" si="2"/>
        <v>1.03172154956567</v>
      </c>
      <c r="F12" s="4">
        <f t="shared" si="2"/>
        <v>1.0382750318101646</v>
      </c>
      <c r="G12" s="4">
        <f t="shared" si="2"/>
        <v>1.0433159528792275</v>
      </c>
      <c r="H12" s="4">
        <f t="shared" si="2"/>
        <v>1.0452800464184619</v>
      </c>
      <c r="I12" s="4">
        <f t="shared" si="2"/>
        <v>1.0412361207116814</v>
      </c>
      <c r="J12" s="4">
        <f t="shared" si="2"/>
        <v>1.048489170234967</v>
      </c>
      <c r="K12" s="4">
        <f t="shared" si="2"/>
        <v>1.0514206907019075</v>
      </c>
      <c r="L12" s="4">
        <f t="shared" si="2"/>
        <v>1.0689231906220764</v>
      </c>
      <c r="M12" s="4">
        <f t="shared" si="2"/>
        <v>1.05366214031737</v>
      </c>
      <c r="N12" s="4">
        <f t="shared" si="2"/>
        <v>1.0835633332642172</v>
      </c>
      <c r="O12" s="4">
        <f t="shared" si="2"/>
        <v>1.0893589809524233</v>
      </c>
      <c r="P12" s="4">
        <f t="shared" si="2"/>
        <v>1.0818645200995591</v>
      </c>
      <c r="Q12" s="4">
        <f t="shared" si="2"/>
        <v>1.0834635539495101</v>
      </c>
    </row>
    <row r="13" spans="1:17">
      <c r="A13" s="2" t="s">
        <v>63</v>
      </c>
      <c r="B13" s="4">
        <v>1</v>
      </c>
      <c r="C13" s="4">
        <f t="shared" ref="C13:Q13" si="3">C5/$B5</f>
        <v>1.0039294803639096</v>
      </c>
      <c r="D13" s="4">
        <f t="shared" si="3"/>
        <v>1.0293330933338856</v>
      </c>
      <c r="E13" s="4">
        <f t="shared" si="3"/>
        <v>1.0683263637093854</v>
      </c>
      <c r="F13" s="4">
        <f t="shared" si="3"/>
        <v>1.0864848889934533</v>
      </c>
      <c r="G13" s="4">
        <f t="shared" si="3"/>
        <v>1.1084234033384601</v>
      </c>
      <c r="H13" s="4">
        <f t="shared" si="3"/>
        <v>1.1041304277714226</v>
      </c>
      <c r="I13" s="4">
        <f t="shared" si="3"/>
        <v>1.1082662151966309</v>
      </c>
      <c r="J13" s="4">
        <f t="shared" si="3"/>
        <v>1.10536948892378</v>
      </c>
      <c r="K13" s="4">
        <f t="shared" si="3"/>
        <v>1.1201219673096758</v>
      </c>
      <c r="L13" s="4">
        <f t="shared" si="3"/>
        <v>1.151443700478251</v>
      </c>
      <c r="M13" s="4">
        <f t="shared" si="3"/>
        <v>1.1318774053936125</v>
      </c>
      <c r="N13" s="4">
        <f t="shared" si="3"/>
        <v>1.1538306074400844</v>
      </c>
      <c r="O13" s="4">
        <f t="shared" si="3"/>
        <v>1.1621653097657438</v>
      </c>
      <c r="P13" s="4">
        <f t="shared" si="3"/>
        <v>1.146203501772894</v>
      </c>
      <c r="Q13" s="4">
        <f t="shared" si="3"/>
        <v>1.1682750903939954</v>
      </c>
    </row>
    <row r="14" spans="1:17">
      <c r="A14" s="2" t="s">
        <v>64</v>
      </c>
      <c r="B14" s="4">
        <v>1</v>
      </c>
      <c r="C14" s="4">
        <f t="shared" ref="C14:Q14" si="4">C6/$B6</f>
        <v>1.0366687915553359</v>
      </c>
      <c r="D14" s="4">
        <f t="shared" si="4"/>
        <v>1.0784399484474163</v>
      </c>
      <c r="E14" s="4">
        <f t="shared" si="4"/>
        <v>1.1311144746970945</v>
      </c>
      <c r="F14" s="4">
        <f t="shared" si="4"/>
        <v>1.1824690268223508</v>
      </c>
      <c r="G14" s="4">
        <f t="shared" si="4"/>
        <v>1.2345792957787143</v>
      </c>
      <c r="H14" s="4">
        <f t="shared" si="4"/>
        <v>1.2867709842937458</v>
      </c>
      <c r="I14" s="4">
        <f t="shared" si="4"/>
        <v>1.3413441974272049</v>
      </c>
      <c r="J14" s="4">
        <f t="shared" si="4"/>
        <v>1.3965116601994483</v>
      </c>
      <c r="K14" s="4">
        <f t="shared" si="4"/>
        <v>1.4498956943795496</v>
      </c>
      <c r="L14" s="4">
        <f t="shared" si="4"/>
        <v>1.5015538457355746</v>
      </c>
      <c r="M14" s="4">
        <f t="shared" si="4"/>
        <v>1.5284553230660549</v>
      </c>
      <c r="N14" s="4">
        <f t="shared" si="4"/>
        <v>1.5537735606172909</v>
      </c>
      <c r="O14" s="4">
        <f t="shared" si="4"/>
        <v>1.5676100209875661</v>
      </c>
      <c r="P14" s="4">
        <f t="shared" si="4"/>
        <v>1.5806375804944894</v>
      </c>
      <c r="Q14" s="4">
        <f t="shared" si="4"/>
        <v>1.5820902102674002</v>
      </c>
    </row>
    <row r="15" spans="1:17">
      <c r="A15" s="2" t="s">
        <v>65</v>
      </c>
      <c r="B15" s="4">
        <v>1</v>
      </c>
      <c r="C15" s="4">
        <f t="shared" ref="C15:Q15" si="5">C7/$B7</f>
        <v>1.0147347540673981</v>
      </c>
      <c r="D15" s="4">
        <f t="shared" si="5"/>
        <v>1.0226559446445944</v>
      </c>
      <c r="E15" s="4">
        <f t="shared" si="5"/>
        <v>1.0312668282262591</v>
      </c>
      <c r="F15" s="4">
        <f t="shared" si="5"/>
        <v>1.0386600048263877</v>
      </c>
      <c r="G15" s="4">
        <f t="shared" si="5"/>
        <v>1.0447805525214517</v>
      </c>
      <c r="H15" s="4">
        <f t="shared" si="5"/>
        <v>1.0498445068731022</v>
      </c>
      <c r="I15" s="4">
        <f t="shared" si="5"/>
        <v>1.0553470479499634</v>
      </c>
      <c r="J15" s="4">
        <f t="shared" si="5"/>
        <v>1.0562998451609715</v>
      </c>
      <c r="K15" s="4">
        <f t="shared" si="5"/>
        <v>1.0461644406396222</v>
      </c>
      <c r="L15" s="4">
        <f t="shared" si="5"/>
        <v>1.025763248284179</v>
      </c>
      <c r="M15" s="4">
        <f t="shared" si="5"/>
        <v>0.97835019022874858</v>
      </c>
      <c r="N15" s="4">
        <f t="shared" si="5"/>
        <v>0.90926011382597982</v>
      </c>
      <c r="O15" s="4">
        <f t="shared" si="5"/>
        <v>0.82601032249986073</v>
      </c>
      <c r="P15" s="4">
        <f t="shared" si="5"/>
        <v>0.73899013974621541</v>
      </c>
      <c r="Q15" s="4">
        <f t="shared" si="5"/>
        <v>0.64671695324661915</v>
      </c>
    </row>
    <row r="17" spans="3:18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2"/>
  <sheetViews>
    <sheetView tabSelected="1" zoomScale="80" zoomScaleNormal="80" workbookViewId="0">
      <selection activeCell="N13" sqref="N13"/>
    </sheetView>
  </sheetViews>
  <sheetFormatPr defaultRowHeight="14.25"/>
  <cols>
    <col min="1" max="1" width="10.5703125" style="5" bestFit="1" customWidth="1"/>
    <col min="2" max="2" width="7.7109375" style="5" bestFit="1" customWidth="1"/>
    <col min="3" max="3" width="4" style="5" bestFit="1" customWidth="1"/>
    <col min="4" max="4" width="10.140625" style="5" bestFit="1" customWidth="1"/>
    <col min="5" max="5" width="9.5703125" style="5" bestFit="1" customWidth="1"/>
    <col min="6" max="6" width="11.5703125" style="5" bestFit="1" customWidth="1"/>
    <col min="7" max="8" width="6.42578125" style="5" customWidth="1"/>
    <col min="9" max="9" width="9" style="5" bestFit="1" customWidth="1"/>
    <col min="10" max="10" width="8.140625" style="5" bestFit="1" customWidth="1"/>
    <col min="11" max="11" width="10.28515625" style="5" bestFit="1" customWidth="1"/>
    <col min="12" max="12" width="9.28515625" style="5" bestFit="1" customWidth="1"/>
    <col min="13" max="13" width="9.140625" style="5" bestFit="1" customWidth="1"/>
    <col min="14" max="15" width="9.140625" style="5"/>
    <col min="16" max="16" width="46.42578125" style="5" bestFit="1" customWidth="1"/>
    <col min="17" max="17" width="10.140625" style="5" customWidth="1"/>
    <col min="18" max="16384" width="9.140625" style="5"/>
  </cols>
  <sheetData>
    <row r="1" spans="1:17" ht="1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7" ht="18.75">
      <c r="A2" s="5" t="s">
        <v>68</v>
      </c>
      <c r="B2" s="5" t="s">
        <v>69</v>
      </c>
      <c r="C2" s="5" t="s">
        <v>70</v>
      </c>
      <c r="D2" s="5" t="s">
        <v>71</v>
      </c>
      <c r="E2" s="5" t="s">
        <v>72</v>
      </c>
      <c r="F2" s="5" t="s">
        <v>73</v>
      </c>
      <c r="G2" s="5" t="s">
        <v>74</v>
      </c>
      <c r="H2" s="5" t="s">
        <v>75</v>
      </c>
      <c r="I2" s="5" t="s">
        <v>76</v>
      </c>
      <c r="J2" s="5" t="s">
        <v>77</v>
      </c>
      <c r="K2" s="5" t="s">
        <v>78</v>
      </c>
      <c r="L2" s="5" t="s">
        <v>79</v>
      </c>
      <c r="M2" s="5" t="s">
        <v>80</v>
      </c>
    </row>
    <row r="3" spans="1:17">
      <c r="A3" s="20" t="s">
        <v>2</v>
      </c>
      <c r="B3" s="20">
        <v>2000</v>
      </c>
      <c r="C3" s="20">
        <v>1</v>
      </c>
      <c r="D3" s="21">
        <v>3192356</v>
      </c>
      <c r="E3" s="22">
        <v>1.8615992745708139E-2</v>
      </c>
      <c r="F3" s="23">
        <v>22351.5</v>
      </c>
      <c r="G3" s="24">
        <f>F3/D3*100</f>
        <v>0.70015687473452215</v>
      </c>
      <c r="H3" s="25">
        <v>1.62925214487046</v>
      </c>
      <c r="I3" s="25">
        <f>E3*10^9*H3/(D3*G3*0.01)</f>
        <v>1356.9624459136035</v>
      </c>
      <c r="J3" s="24">
        <v>18.66</v>
      </c>
      <c r="K3" s="24">
        <v>17.248233509999999</v>
      </c>
      <c r="L3" s="24">
        <v>38889.937339999997</v>
      </c>
      <c r="M3" s="24">
        <v>97.873357479999996</v>
      </c>
    </row>
    <row r="4" spans="1:17">
      <c r="A4" s="20" t="s">
        <v>2</v>
      </c>
      <c r="B4" s="20">
        <v>2001</v>
      </c>
      <c r="C4" s="20">
        <v>2</v>
      </c>
      <c r="D4" s="21">
        <v>3243695</v>
      </c>
      <c r="E4" s="22">
        <v>2.365771007393221E-2</v>
      </c>
      <c r="F4" s="23">
        <v>29859.5</v>
      </c>
      <c r="G4" s="24">
        <f t="shared" ref="G4:G67" si="0">F4/D4*100</f>
        <v>0.92053969315857387</v>
      </c>
      <c r="H4" s="25">
        <v>1.7298896769836201</v>
      </c>
      <c r="I4" s="25">
        <f t="shared" ref="I4:I67" si="1">E4*10^9*H4/(D4*G4*0.01)</f>
        <v>1370.5932262082993</v>
      </c>
      <c r="J4" s="24">
        <v>13.79</v>
      </c>
      <c r="K4" s="24">
        <v>17.00759219</v>
      </c>
      <c r="L4" s="24">
        <v>39290.627789999999</v>
      </c>
      <c r="M4" s="24">
        <v>97.943456459999993</v>
      </c>
      <c r="P4" s="5" t="s">
        <v>81</v>
      </c>
      <c r="Q4" s="5" t="s">
        <v>82</v>
      </c>
    </row>
    <row r="5" spans="1:17" ht="18.75">
      <c r="A5" s="20" t="s">
        <v>2</v>
      </c>
      <c r="B5" s="20">
        <v>2002</v>
      </c>
      <c r="C5" s="20">
        <v>3</v>
      </c>
      <c r="D5" s="21">
        <v>3306274</v>
      </c>
      <c r="E5" s="22">
        <v>2.7287256931189535E-2</v>
      </c>
      <c r="F5" s="23">
        <v>35669.5</v>
      </c>
      <c r="G5" s="24">
        <f t="shared" si="0"/>
        <v>1.0788428303280369</v>
      </c>
      <c r="H5" s="25">
        <v>1.7968657035676301</v>
      </c>
      <c r="I5" s="25">
        <f t="shared" si="1"/>
        <v>1374.6067683621184</v>
      </c>
      <c r="J5" s="24">
        <v>16.260000000000002</v>
      </c>
      <c r="K5" s="24">
        <v>17.855664780000001</v>
      </c>
      <c r="L5" s="24">
        <v>39728.06682</v>
      </c>
      <c r="M5" s="24">
        <v>98.024180689999994</v>
      </c>
      <c r="P5" s="5" t="s">
        <v>83</v>
      </c>
      <c r="Q5" s="5" t="s">
        <v>72</v>
      </c>
    </row>
    <row r="6" spans="1:17">
      <c r="A6" s="20" t="s">
        <v>2</v>
      </c>
      <c r="B6" s="20">
        <v>2003</v>
      </c>
      <c r="C6" s="20">
        <v>4</v>
      </c>
      <c r="D6" s="21">
        <v>3368097</v>
      </c>
      <c r="E6" s="22">
        <v>3.0492672380764765E-2</v>
      </c>
      <c r="F6" s="23">
        <v>40939</v>
      </c>
      <c r="G6" s="24">
        <f t="shared" si="0"/>
        <v>1.2154934967728066</v>
      </c>
      <c r="H6" s="25">
        <v>1.85634709547013</v>
      </c>
      <c r="I6" s="25">
        <f t="shared" si="1"/>
        <v>1382.6664991122141</v>
      </c>
      <c r="J6" s="24">
        <v>47.35</v>
      </c>
      <c r="K6" s="24">
        <v>19.195875690000001</v>
      </c>
      <c r="L6" s="24">
        <v>39920.736640000003</v>
      </c>
      <c r="M6" s="24">
        <v>98.116146889999996</v>
      </c>
      <c r="P6" s="5" t="s">
        <v>84</v>
      </c>
      <c r="Q6" s="5" t="s">
        <v>76</v>
      </c>
    </row>
    <row r="7" spans="1:17">
      <c r="A7" s="20" t="s">
        <v>2</v>
      </c>
      <c r="B7" s="20">
        <v>2004</v>
      </c>
      <c r="C7" s="20">
        <v>5</v>
      </c>
      <c r="D7" s="21">
        <v>3478246</v>
      </c>
      <c r="E7" s="22">
        <v>3.4402508653583019E-2</v>
      </c>
      <c r="F7" s="23">
        <v>47436</v>
      </c>
      <c r="G7" s="24">
        <f t="shared" si="0"/>
        <v>1.3637908302057993</v>
      </c>
      <c r="H7" s="25">
        <v>1.9248688658152999</v>
      </c>
      <c r="I7" s="25">
        <f t="shared" si="1"/>
        <v>1395.9928706725564</v>
      </c>
      <c r="J7" s="24">
        <v>5.09</v>
      </c>
      <c r="K7" s="24">
        <v>16.679005249999999</v>
      </c>
      <c r="L7" s="24">
        <v>40799.558920000003</v>
      </c>
      <c r="M7" s="24">
        <v>98.261365069999997</v>
      </c>
      <c r="P7" s="5" t="s">
        <v>85</v>
      </c>
      <c r="Q7" s="5" t="s">
        <v>74</v>
      </c>
    </row>
    <row r="8" spans="1:17">
      <c r="A8" s="20" t="s">
        <v>2</v>
      </c>
      <c r="B8" s="20">
        <v>2005</v>
      </c>
      <c r="C8" s="20">
        <v>6</v>
      </c>
      <c r="D8" s="21">
        <v>3519897</v>
      </c>
      <c r="E8" s="22">
        <v>3.9369224938179417E-2</v>
      </c>
      <c r="F8" s="23">
        <v>55917</v>
      </c>
      <c r="G8" s="24">
        <f t="shared" si="0"/>
        <v>1.5885976208962933</v>
      </c>
      <c r="H8" s="25">
        <v>1.9965196252759501</v>
      </c>
      <c r="I8" s="25">
        <f t="shared" si="1"/>
        <v>1405.6803873773372</v>
      </c>
      <c r="J8" s="24">
        <v>10.77</v>
      </c>
      <c r="K8" s="24">
        <v>16.471843610000001</v>
      </c>
      <c r="L8" s="24">
        <v>41416.121059999998</v>
      </c>
      <c r="M8" s="24">
        <v>98.362253210000006</v>
      </c>
      <c r="P8" s="5" t="s">
        <v>86</v>
      </c>
      <c r="Q8" s="5" t="s">
        <v>71</v>
      </c>
    </row>
    <row r="9" spans="1:17">
      <c r="A9" s="20" t="s">
        <v>2</v>
      </c>
      <c r="B9" s="20">
        <v>2006</v>
      </c>
      <c r="C9" s="20">
        <v>7</v>
      </c>
      <c r="D9" s="21">
        <v>3553292</v>
      </c>
      <c r="E9" s="22">
        <v>4.2821336885443026E-2</v>
      </c>
      <c r="F9" s="23">
        <v>62706</v>
      </c>
      <c r="G9" s="24">
        <f t="shared" si="0"/>
        <v>1.764729721058669</v>
      </c>
      <c r="H9" s="25">
        <v>2.06479035217746</v>
      </c>
      <c r="I9" s="25">
        <f t="shared" si="1"/>
        <v>1410.0258869710005</v>
      </c>
      <c r="J9" s="24">
        <v>28.57</v>
      </c>
      <c r="K9" s="24">
        <v>17.2510397</v>
      </c>
      <c r="L9" s="24">
        <v>42571.853569999999</v>
      </c>
      <c r="M9" s="24">
        <v>98.491956189999996</v>
      </c>
      <c r="P9" s="5" t="s">
        <v>87</v>
      </c>
      <c r="Q9" s="5" t="s">
        <v>75</v>
      </c>
    </row>
    <row r="10" spans="1:17">
      <c r="A10" s="20" t="s">
        <v>2</v>
      </c>
      <c r="B10" s="20">
        <v>2007</v>
      </c>
      <c r="C10" s="20">
        <v>8</v>
      </c>
      <c r="D10" s="21">
        <v>3577963</v>
      </c>
      <c r="E10" s="22">
        <v>5.1674900206068256E-2</v>
      </c>
      <c r="F10" s="23">
        <v>78302.5</v>
      </c>
      <c r="G10" s="24">
        <f t="shared" si="0"/>
        <v>2.1884658952593976</v>
      </c>
      <c r="H10" s="25">
        <v>2.1715420971170198</v>
      </c>
      <c r="I10" s="25">
        <f t="shared" si="1"/>
        <v>1433.0860593441867</v>
      </c>
      <c r="J10" s="24">
        <v>25.2</v>
      </c>
      <c r="K10" s="24">
        <v>17.81531828</v>
      </c>
      <c r="L10" s="24">
        <v>44005.750979999997</v>
      </c>
      <c r="M10" s="24">
        <v>98.624951629999998</v>
      </c>
      <c r="P10" s="5" t="s">
        <v>88</v>
      </c>
      <c r="Q10" s="5" t="s">
        <v>79</v>
      </c>
    </row>
    <row r="11" spans="1:17">
      <c r="A11" s="20" t="s">
        <v>2</v>
      </c>
      <c r="B11" s="20">
        <v>2008</v>
      </c>
      <c r="C11" s="20">
        <v>9</v>
      </c>
      <c r="D11" s="21">
        <v>3610599</v>
      </c>
      <c r="E11" s="22">
        <v>5.3274486323204882E-2</v>
      </c>
      <c r="F11" s="23">
        <v>84447.5</v>
      </c>
      <c r="G11" s="24">
        <f t="shared" si="0"/>
        <v>2.3388778427069856</v>
      </c>
      <c r="H11" s="25">
        <v>2.3240227774389099</v>
      </c>
      <c r="I11" s="25">
        <f t="shared" si="1"/>
        <v>1466.1312610969635</v>
      </c>
      <c r="J11" s="24">
        <v>7.16</v>
      </c>
      <c r="K11" s="24">
        <v>17.56715535</v>
      </c>
      <c r="L11" s="24">
        <v>44514.041299999997</v>
      </c>
      <c r="M11" s="24">
        <v>98.772123579999999</v>
      </c>
      <c r="P11" s="5" t="s">
        <v>89</v>
      </c>
      <c r="Q11" s="5" t="s">
        <v>80</v>
      </c>
    </row>
    <row r="12" spans="1:17" ht="16.5">
      <c r="A12" s="20" t="s">
        <v>2</v>
      </c>
      <c r="B12" s="20">
        <v>2009</v>
      </c>
      <c r="C12" s="20">
        <v>10</v>
      </c>
      <c r="D12" s="21">
        <v>3639739</v>
      </c>
      <c r="E12" s="22">
        <v>5.6912424773130341E-2</v>
      </c>
      <c r="F12" s="23">
        <v>92994.5</v>
      </c>
      <c r="G12" s="24">
        <f t="shared" si="0"/>
        <v>2.5549771563290662</v>
      </c>
      <c r="H12" s="25">
        <v>2.48149641148082</v>
      </c>
      <c r="I12" s="25">
        <f t="shared" si="1"/>
        <v>1518.6702207463356</v>
      </c>
      <c r="J12" s="24">
        <v>9.8699999999999992</v>
      </c>
      <c r="K12" s="24">
        <v>17.47108622</v>
      </c>
      <c r="L12" s="24">
        <v>42699.434229999999</v>
      </c>
      <c r="M12" s="24">
        <v>98.964669319999999</v>
      </c>
      <c r="P12" s="5" t="s">
        <v>90</v>
      </c>
      <c r="Q12" s="5" t="s">
        <v>78</v>
      </c>
    </row>
    <row r="13" spans="1:17">
      <c r="A13" s="20" t="s">
        <v>2</v>
      </c>
      <c r="B13" s="20">
        <v>2010</v>
      </c>
      <c r="C13" s="20">
        <v>11</v>
      </c>
      <c r="D13" s="21">
        <v>3669439</v>
      </c>
      <c r="E13" s="22">
        <v>5.7274455742479642E-2</v>
      </c>
      <c r="F13" s="23">
        <v>99074.5</v>
      </c>
      <c r="G13" s="24">
        <f t="shared" si="0"/>
        <v>2.6999903800008664</v>
      </c>
      <c r="H13" s="25">
        <v>2.60610035415201</v>
      </c>
      <c r="I13" s="25">
        <f t="shared" si="1"/>
        <v>1506.5731282453087</v>
      </c>
      <c r="J13" s="24">
        <v>25.16</v>
      </c>
      <c r="K13" s="24">
        <v>17.689317769999999</v>
      </c>
      <c r="L13" s="24">
        <v>43397.225010000002</v>
      </c>
      <c r="M13" s="24">
        <v>99.207778719999993</v>
      </c>
      <c r="P13" s="5" t="s">
        <v>91</v>
      </c>
      <c r="Q13" s="5" t="s">
        <v>77</v>
      </c>
    </row>
    <row r="14" spans="1:17">
      <c r="A14" s="20" t="s">
        <v>2</v>
      </c>
      <c r="B14" s="20">
        <v>2011</v>
      </c>
      <c r="C14" s="20">
        <v>12</v>
      </c>
      <c r="D14" s="21">
        <v>3687875</v>
      </c>
      <c r="E14" s="22">
        <v>6.0945051838314994E-2</v>
      </c>
      <c r="F14" s="23">
        <v>110068.5</v>
      </c>
      <c r="G14" s="24">
        <f t="shared" si="0"/>
        <v>2.9846049554282614</v>
      </c>
      <c r="H14" s="25">
        <v>2.7606085409895198</v>
      </c>
      <c r="I14" s="25">
        <f t="shared" si="1"/>
        <v>1528.5520438263575</v>
      </c>
      <c r="J14" s="24">
        <v>18.25</v>
      </c>
      <c r="K14" s="24">
        <v>17.31951377</v>
      </c>
      <c r="L14" s="24">
        <v>44540.198089999998</v>
      </c>
      <c r="M14" s="24">
        <v>99.44388936</v>
      </c>
    </row>
    <row r="15" spans="1:17">
      <c r="A15" s="20" t="s">
        <v>2</v>
      </c>
      <c r="B15" s="20">
        <v>2012</v>
      </c>
      <c r="C15" s="20">
        <v>13</v>
      </c>
      <c r="D15" s="21">
        <v>3712195</v>
      </c>
      <c r="E15" s="22">
        <v>6.2433015481297781E-2</v>
      </c>
      <c r="F15" s="23">
        <v>118597</v>
      </c>
      <c r="G15" s="24">
        <f t="shared" si="0"/>
        <v>3.1947944544939046</v>
      </c>
      <c r="H15" s="25">
        <v>2.9058396630932499</v>
      </c>
      <c r="I15" s="25">
        <f t="shared" si="1"/>
        <v>1529.7210947331719</v>
      </c>
      <c r="J15" s="24">
        <v>31.15</v>
      </c>
      <c r="K15" s="24">
        <v>18.42122148</v>
      </c>
      <c r="L15" s="24">
        <v>44667.49886</v>
      </c>
      <c r="M15" s="24">
        <v>99.7</v>
      </c>
    </row>
    <row r="16" spans="1:17">
      <c r="A16" s="20" t="s">
        <v>2</v>
      </c>
      <c r="B16" s="20">
        <v>2013</v>
      </c>
      <c r="C16" s="20">
        <v>14</v>
      </c>
      <c r="D16" s="21">
        <v>3759724</v>
      </c>
      <c r="E16" s="22">
        <v>6.3562515438508951E-2</v>
      </c>
      <c r="F16" s="23">
        <v>125443.5</v>
      </c>
      <c r="G16" s="24">
        <f t="shared" si="0"/>
        <v>3.3365082117729918</v>
      </c>
      <c r="H16" s="25">
        <v>3.0308786825954401</v>
      </c>
      <c r="I16" s="25">
        <f t="shared" si="1"/>
        <v>1535.753331617185</v>
      </c>
      <c r="J16" s="24">
        <v>46.37</v>
      </c>
      <c r="K16" s="24">
        <v>18.125860830000001</v>
      </c>
      <c r="L16" s="24">
        <v>44447.674339999998</v>
      </c>
      <c r="M16" s="24">
        <v>100.01864019999999</v>
      </c>
    </row>
    <row r="17" spans="1:13">
      <c r="A17" s="20" t="s">
        <v>2</v>
      </c>
      <c r="B17" s="20">
        <v>2014</v>
      </c>
      <c r="C17" s="20">
        <v>15</v>
      </c>
      <c r="D17" s="21">
        <v>3826761</v>
      </c>
      <c r="E17" s="22">
        <v>6.489419727729652E-2</v>
      </c>
      <c r="F17" s="23">
        <v>132725</v>
      </c>
      <c r="G17" s="24">
        <f t="shared" si="0"/>
        <v>3.4683378449816962</v>
      </c>
      <c r="H17" s="25">
        <v>3.1480747200082102</v>
      </c>
      <c r="I17" s="25">
        <f t="shared" si="1"/>
        <v>1539.2110146836151</v>
      </c>
      <c r="J17" s="24">
        <v>9.75</v>
      </c>
      <c r="K17" s="24">
        <v>16.93383807</v>
      </c>
      <c r="L17" s="24">
        <v>44521.428760000003</v>
      </c>
      <c r="M17" s="24">
        <v>100.3893649</v>
      </c>
    </row>
    <row r="18" spans="1:13">
      <c r="A18" s="20" t="s">
        <v>2</v>
      </c>
      <c r="B18" s="20">
        <v>2015</v>
      </c>
      <c r="C18" s="20">
        <v>16</v>
      </c>
      <c r="D18" s="21">
        <v>3873650</v>
      </c>
      <c r="E18" s="22">
        <v>6.9264224037659888E-2</v>
      </c>
      <c r="F18" s="23">
        <v>141436</v>
      </c>
      <c r="G18" s="24">
        <f t="shared" si="0"/>
        <v>3.6512333329030762</v>
      </c>
      <c r="H18" s="25">
        <v>3.2816140772197899</v>
      </c>
      <c r="I18" s="25">
        <f t="shared" si="1"/>
        <v>1607.0763642190814</v>
      </c>
      <c r="J18" s="24">
        <v>67.31</v>
      </c>
      <c r="K18" s="24">
        <v>19.328718259999999</v>
      </c>
      <c r="L18" s="24">
        <v>44603.121859999999</v>
      </c>
      <c r="M18" s="24">
        <v>100.71195899999999</v>
      </c>
    </row>
    <row r="19" spans="1:13">
      <c r="A19" s="20" t="s">
        <v>4</v>
      </c>
      <c r="B19" s="20">
        <v>2000</v>
      </c>
      <c r="C19" s="20">
        <v>1</v>
      </c>
      <c r="D19" s="20">
        <v>4373926</v>
      </c>
      <c r="E19" s="22">
        <v>2.1179203275355583E-2</v>
      </c>
      <c r="F19" s="23">
        <v>21801.200000000001</v>
      </c>
      <c r="G19" s="24">
        <f t="shared" si="0"/>
        <v>0.49843550165229134</v>
      </c>
      <c r="H19" s="25">
        <v>1.5927262852487301</v>
      </c>
      <c r="I19" s="25">
        <f t="shared" si="1"/>
        <v>1547.2851841772394</v>
      </c>
      <c r="J19" s="24">
        <v>5.34</v>
      </c>
      <c r="K19" s="24">
        <v>17.020433919999999</v>
      </c>
      <c r="L19" s="24">
        <v>37232.827310000001</v>
      </c>
      <c r="M19" s="24">
        <v>121.18487039999999</v>
      </c>
    </row>
    <row r="20" spans="1:13">
      <c r="A20" s="20" t="s">
        <v>4</v>
      </c>
      <c r="B20" s="20">
        <v>2001</v>
      </c>
      <c r="C20" s="20">
        <v>2</v>
      </c>
      <c r="D20" s="20">
        <v>4400571</v>
      </c>
      <c r="E20" s="22">
        <v>2.6252217461410231E-2</v>
      </c>
      <c r="F20" s="23">
        <v>28283.200000000001</v>
      </c>
      <c r="G20" s="24">
        <f t="shared" si="0"/>
        <v>0.64271659291487404</v>
      </c>
      <c r="H20" s="25">
        <v>1.6860416387524499</v>
      </c>
      <c r="I20" s="25">
        <f t="shared" si="1"/>
        <v>1564.9690186938462</v>
      </c>
      <c r="J20" s="24">
        <v>13.63</v>
      </c>
      <c r="K20" s="24">
        <v>17.984701619999999</v>
      </c>
      <c r="L20" s="24">
        <v>37446.012799999997</v>
      </c>
      <c r="M20" s="24">
        <v>121.30342109999999</v>
      </c>
    </row>
    <row r="21" spans="1:13">
      <c r="A21" s="20" t="s">
        <v>4</v>
      </c>
      <c r="B21" s="20">
        <v>2002</v>
      </c>
      <c r="C21" s="20">
        <v>3</v>
      </c>
      <c r="D21" s="20">
        <v>4436875</v>
      </c>
      <c r="E21" s="22">
        <v>3.1210519620254184E-2</v>
      </c>
      <c r="F21" s="23">
        <v>34885.599999999999</v>
      </c>
      <c r="G21" s="24">
        <f t="shared" si="0"/>
        <v>0.78626510776165659</v>
      </c>
      <c r="H21" s="25">
        <v>1.7588025397087299</v>
      </c>
      <c r="I21" s="25">
        <f t="shared" si="1"/>
        <v>1573.5186201106533</v>
      </c>
      <c r="J21" s="24">
        <v>11.76</v>
      </c>
      <c r="K21" s="24">
        <v>18.009300570000001</v>
      </c>
      <c r="L21" s="24">
        <v>37941.54004</v>
      </c>
      <c r="M21" s="24">
        <v>121.4551982</v>
      </c>
    </row>
    <row r="22" spans="1:13">
      <c r="A22" s="20" t="s">
        <v>4</v>
      </c>
      <c r="B22" s="20">
        <v>2003</v>
      </c>
      <c r="C22" s="20">
        <v>4</v>
      </c>
      <c r="D22" s="20">
        <v>4473367</v>
      </c>
      <c r="E22" s="22">
        <v>3.466250358137872E-2</v>
      </c>
      <c r="F22" s="23">
        <v>39789.800000000003</v>
      </c>
      <c r="G22" s="24">
        <f t="shared" si="0"/>
        <v>0.88948212833867646</v>
      </c>
      <c r="H22" s="25">
        <v>1.8147948509290699</v>
      </c>
      <c r="I22" s="25">
        <f t="shared" si="1"/>
        <v>1580.9411713503598</v>
      </c>
      <c r="J22" s="24">
        <v>41.6</v>
      </c>
      <c r="K22" s="24">
        <v>19.573535549999999</v>
      </c>
      <c r="L22" s="24">
        <v>38065.144090000002</v>
      </c>
      <c r="M22" s="24">
        <v>121.644944</v>
      </c>
    </row>
    <row r="23" spans="1:13">
      <c r="A23" s="20" t="s">
        <v>4</v>
      </c>
      <c r="B23" s="20">
        <v>2004</v>
      </c>
      <c r="C23" s="20">
        <v>5</v>
      </c>
      <c r="D23" s="20">
        <v>4441017</v>
      </c>
      <c r="E23" s="22">
        <v>3.7783330145558021E-2</v>
      </c>
      <c r="F23" s="23">
        <v>44379.199999999997</v>
      </c>
      <c r="G23" s="24">
        <f t="shared" si="0"/>
        <v>0.99930263721125134</v>
      </c>
      <c r="H23" s="25">
        <v>1.86872894372123</v>
      </c>
      <c r="I23" s="25">
        <f t="shared" si="1"/>
        <v>1590.988630556187</v>
      </c>
      <c r="J23" s="24">
        <v>7.78</v>
      </c>
      <c r="K23" s="24">
        <v>17.67522671</v>
      </c>
      <c r="L23" s="24">
        <v>39294.723169999997</v>
      </c>
      <c r="M23" s="24">
        <v>121.8209231</v>
      </c>
    </row>
    <row r="24" spans="1:13">
      <c r="A24" s="20" t="s">
        <v>4</v>
      </c>
      <c r="B24" s="20">
        <v>2005</v>
      </c>
      <c r="C24" s="20">
        <v>6</v>
      </c>
      <c r="D24" s="20">
        <v>4551569</v>
      </c>
      <c r="E24" s="22">
        <v>4.2610919080004646E-2</v>
      </c>
      <c r="F24" s="23">
        <v>51306</v>
      </c>
      <c r="G24" s="24">
        <f t="shared" si="0"/>
        <v>1.1272156919954415</v>
      </c>
      <c r="H24" s="25">
        <v>1.9406778638769899</v>
      </c>
      <c r="I24" s="25">
        <f t="shared" si="1"/>
        <v>1611.7816126382625</v>
      </c>
      <c r="J24" s="24">
        <v>11.45</v>
      </c>
      <c r="K24" s="24">
        <v>17.69787449</v>
      </c>
      <c r="L24" s="24">
        <v>39927.820339999998</v>
      </c>
      <c r="M24" s="24">
        <v>122.1945935</v>
      </c>
    </row>
    <row r="25" spans="1:13">
      <c r="A25" s="20" t="s">
        <v>4</v>
      </c>
      <c r="B25" s="20">
        <v>2006</v>
      </c>
      <c r="C25" s="20">
        <v>7</v>
      </c>
      <c r="D25" s="20">
        <v>4574144</v>
      </c>
      <c r="E25" s="22">
        <v>4.5512312248953836E-2</v>
      </c>
      <c r="F25" s="23">
        <v>56446.6</v>
      </c>
      <c r="G25" s="24">
        <f t="shared" si="0"/>
        <v>1.2340363574037021</v>
      </c>
      <c r="H25" s="25">
        <v>2.0083157854951401</v>
      </c>
      <c r="I25" s="25">
        <f t="shared" si="1"/>
        <v>1619.2843346447405</v>
      </c>
      <c r="J25" s="24">
        <v>41.77</v>
      </c>
      <c r="K25" s="24">
        <v>18.55178209</v>
      </c>
      <c r="L25" s="24">
        <v>40673.311430000002</v>
      </c>
      <c r="M25" s="24">
        <v>122.41115019999999</v>
      </c>
    </row>
    <row r="26" spans="1:13">
      <c r="A26" s="20" t="s">
        <v>4</v>
      </c>
      <c r="B26" s="20">
        <v>2007</v>
      </c>
      <c r="C26" s="20">
        <v>8</v>
      </c>
      <c r="D26" s="20">
        <v>4611997</v>
      </c>
      <c r="E26" s="22">
        <v>4.9394002619292436E-2</v>
      </c>
      <c r="F26" s="23">
        <v>62920.800000000003</v>
      </c>
      <c r="G26" s="24">
        <f t="shared" si="0"/>
        <v>1.3642853627181457</v>
      </c>
      <c r="H26" s="25">
        <v>2.0888314216843602</v>
      </c>
      <c r="I26" s="25">
        <f t="shared" si="1"/>
        <v>1639.7716607852672</v>
      </c>
      <c r="J26" s="24">
        <v>2.57</v>
      </c>
      <c r="K26" s="24">
        <v>17.44992002</v>
      </c>
      <c r="L26" s="24">
        <v>41785.326110000002</v>
      </c>
      <c r="M26" s="24">
        <v>122.6599618</v>
      </c>
    </row>
    <row r="27" spans="1:13">
      <c r="A27" s="20" t="s">
        <v>4</v>
      </c>
      <c r="B27" s="20">
        <v>2008</v>
      </c>
      <c r="C27" s="20">
        <v>9</v>
      </c>
      <c r="D27" s="20">
        <v>4655987</v>
      </c>
      <c r="E27" s="22">
        <v>5.9331350515049064E-2</v>
      </c>
      <c r="F27" s="23">
        <v>77974</v>
      </c>
      <c r="G27" s="24">
        <f t="shared" si="0"/>
        <v>1.6747039886494528</v>
      </c>
      <c r="H27" s="25">
        <v>2.2700910732555499</v>
      </c>
      <c r="I27" s="25">
        <f t="shared" si="1"/>
        <v>1727.3394871163332</v>
      </c>
      <c r="J27" s="24">
        <v>1.42</v>
      </c>
      <c r="K27" s="24">
        <v>17.69778268</v>
      </c>
      <c r="L27" s="24">
        <v>41787.532399999996</v>
      </c>
      <c r="M27" s="24">
        <v>122.92302549999999</v>
      </c>
    </row>
    <row r="28" spans="1:13">
      <c r="A28" s="20" t="s">
        <v>4</v>
      </c>
      <c r="B28" s="20">
        <v>2009</v>
      </c>
      <c r="C28" s="20">
        <v>10</v>
      </c>
      <c r="D28" s="20">
        <v>4716263</v>
      </c>
      <c r="E28" s="22">
        <v>6.8977874583294768E-2</v>
      </c>
      <c r="F28" s="23">
        <v>95259.6</v>
      </c>
      <c r="G28" s="24">
        <f t="shared" si="0"/>
        <v>2.0198110241095546</v>
      </c>
      <c r="H28" s="25">
        <v>2.46825409832122</v>
      </c>
      <c r="I28" s="25">
        <f t="shared" si="1"/>
        <v>1787.2731108854584</v>
      </c>
      <c r="J28" s="24">
        <v>7.69</v>
      </c>
      <c r="K28" s="24">
        <v>18.101680420000001</v>
      </c>
      <c r="L28" s="24">
        <v>40518.499129999997</v>
      </c>
      <c r="M28" s="24">
        <v>123.2128294</v>
      </c>
    </row>
    <row r="29" spans="1:13">
      <c r="A29" s="20" t="s">
        <v>4</v>
      </c>
      <c r="B29" s="20">
        <v>2010</v>
      </c>
      <c r="C29" s="20">
        <v>11</v>
      </c>
      <c r="D29" s="20">
        <v>4758518</v>
      </c>
      <c r="E29" s="22">
        <v>7.6018045403024995E-2</v>
      </c>
      <c r="F29" s="23">
        <v>112431.2</v>
      </c>
      <c r="G29" s="24">
        <f t="shared" si="0"/>
        <v>2.3627356248310925</v>
      </c>
      <c r="H29" s="25">
        <v>2.6602876732763501</v>
      </c>
      <c r="I29" s="25">
        <f t="shared" si="1"/>
        <v>1798.6988409999121</v>
      </c>
      <c r="J29" s="24">
        <v>18.809999999999999</v>
      </c>
      <c r="K29" s="24">
        <v>18.177300460000001</v>
      </c>
      <c r="L29" s="24">
        <v>41296.963689999997</v>
      </c>
      <c r="M29" s="24">
        <v>123.5090155</v>
      </c>
    </row>
    <row r="30" spans="1:13">
      <c r="A30" s="20" t="s">
        <v>4</v>
      </c>
      <c r="B30" s="20">
        <v>2011</v>
      </c>
      <c r="C30" s="20">
        <v>12</v>
      </c>
      <c r="D30" s="20">
        <v>4839700</v>
      </c>
      <c r="E30" s="22">
        <v>8.3536210030278141E-2</v>
      </c>
      <c r="F30" s="23">
        <v>131022.2</v>
      </c>
      <c r="G30" s="24">
        <f t="shared" si="0"/>
        <v>2.7072380519453687</v>
      </c>
      <c r="H30" s="25">
        <v>2.8274115893151901</v>
      </c>
      <c r="I30" s="25">
        <f t="shared" si="1"/>
        <v>1802.6811362278779</v>
      </c>
      <c r="J30" s="24">
        <v>8.6199999999999992</v>
      </c>
      <c r="K30" s="24">
        <v>16.969861850000001</v>
      </c>
      <c r="L30" s="24">
        <v>41425.35714</v>
      </c>
      <c r="M30" s="24">
        <v>123.95450769999999</v>
      </c>
    </row>
    <row r="31" spans="1:13">
      <c r="A31" s="20" t="s">
        <v>4</v>
      </c>
      <c r="B31" s="20">
        <v>2012</v>
      </c>
      <c r="C31" s="20">
        <v>13</v>
      </c>
      <c r="D31" s="20">
        <v>4868297</v>
      </c>
      <c r="E31" s="22">
        <v>9.1529767191717792E-2</v>
      </c>
      <c r="F31" s="23">
        <v>150430.39999999999</v>
      </c>
      <c r="G31" s="24">
        <f t="shared" si="0"/>
        <v>3.0900004662821514</v>
      </c>
      <c r="H31" s="25">
        <v>2.9798858690215302</v>
      </c>
      <c r="I31" s="25">
        <f t="shared" si="1"/>
        <v>1813.1192887171098</v>
      </c>
      <c r="J31" s="24">
        <v>13.34</v>
      </c>
      <c r="K31" s="24">
        <v>17.505285659999998</v>
      </c>
      <c r="L31" s="24">
        <v>41240.512620000001</v>
      </c>
      <c r="M31" s="24">
        <v>124.3</v>
      </c>
    </row>
    <row r="32" spans="1:13">
      <c r="A32" s="20" t="s">
        <v>4</v>
      </c>
      <c r="B32" s="20">
        <v>2013</v>
      </c>
      <c r="C32" s="20">
        <v>14</v>
      </c>
      <c r="D32" s="20">
        <v>4889024</v>
      </c>
      <c r="E32" s="22">
        <v>9.2741057631895121E-2</v>
      </c>
      <c r="F32" s="23">
        <v>160793.60000000001</v>
      </c>
      <c r="G32" s="24">
        <f t="shared" si="0"/>
        <v>3.2888691076173897</v>
      </c>
      <c r="H32" s="25">
        <v>3.1052291723213998</v>
      </c>
      <c r="I32" s="25">
        <f t="shared" si="1"/>
        <v>1791.0055974273905</v>
      </c>
      <c r="J32" s="24">
        <v>16.03</v>
      </c>
      <c r="K32" s="24">
        <v>18.200019789999999</v>
      </c>
      <c r="L32" s="24">
        <v>41092.918859999998</v>
      </c>
      <c r="M32" s="24">
        <v>124.63841600000001</v>
      </c>
    </row>
    <row r="33" spans="1:13">
      <c r="A33" s="20" t="s">
        <v>4</v>
      </c>
      <c r="B33" s="20">
        <v>2014</v>
      </c>
      <c r="C33" s="20">
        <v>15</v>
      </c>
      <c r="D33" s="20">
        <v>4907574</v>
      </c>
      <c r="E33" s="22">
        <v>9.3851397127926978E-2</v>
      </c>
      <c r="F33" s="23">
        <v>168744.2</v>
      </c>
      <c r="G33" s="24">
        <f t="shared" si="0"/>
        <v>3.4384443311501776</v>
      </c>
      <c r="H33" s="25">
        <v>3.2044554914596901</v>
      </c>
      <c r="I33" s="25">
        <f t="shared" si="1"/>
        <v>1782.2397742129788</v>
      </c>
      <c r="J33" s="24">
        <v>8.91</v>
      </c>
      <c r="K33" s="24">
        <v>17.674931369999999</v>
      </c>
      <c r="L33" s="24">
        <v>41464.776489999997</v>
      </c>
      <c r="M33" s="24">
        <v>124.9757073</v>
      </c>
    </row>
    <row r="34" spans="1:13">
      <c r="A34" s="20" t="s">
        <v>4</v>
      </c>
      <c r="B34" s="20">
        <v>2015</v>
      </c>
      <c r="C34" s="20">
        <v>16</v>
      </c>
      <c r="D34" s="20">
        <v>4920538</v>
      </c>
      <c r="E34" s="22">
        <v>0.10168236227259012</v>
      </c>
      <c r="F34" s="23">
        <v>181952.8</v>
      </c>
      <c r="G34" s="24">
        <f t="shared" si="0"/>
        <v>3.6978232868031911</v>
      </c>
      <c r="H34" s="25">
        <v>3.3174657595928099</v>
      </c>
      <c r="I34" s="25">
        <f t="shared" si="1"/>
        <v>1853.9300037912546</v>
      </c>
      <c r="J34" s="24">
        <v>29.87</v>
      </c>
      <c r="K34" s="24">
        <v>18.430894049999999</v>
      </c>
      <c r="L34" s="24">
        <v>41845.251859999997</v>
      </c>
      <c r="M34" s="24">
        <v>125.3002614</v>
      </c>
    </row>
    <row r="35" spans="1:13">
      <c r="A35" s="20" t="s">
        <v>6</v>
      </c>
      <c r="B35" s="20">
        <v>2000</v>
      </c>
      <c r="C35" s="20">
        <v>1</v>
      </c>
      <c r="D35" s="20">
        <v>2778727</v>
      </c>
      <c r="E35" s="22">
        <v>2.6134071891012092E-2</v>
      </c>
      <c r="F35" s="23">
        <v>25641.599999999999</v>
      </c>
      <c r="G35" s="24">
        <f t="shared" si="0"/>
        <v>0.92278226684377407</v>
      </c>
      <c r="H35" s="25">
        <v>1.4777416635507901</v>
      </c>
      <c r="I35" s="25">
        <f t="shared" si="1"/>
        <v>1506.123130833495</v>
      </c>
      <c r="J35" s="24">
        <v>210.81</v>
      </c>
      <c r="K35" s="24">
        <v>21.61933681</v>
      </c>
      <c r="L35" s="24">
        <v>8811.1183469999996</v>
      </c>
      <c r="M35" s="24">
        <v>69.432718879999996</v>
      </c>
    </row>
    <row r="36" spans="1:13">
      <c r="A36" s="20" t="s">
        <v>6</v>
      </c>
      <c r="B36" s="20">
        <v>2001</v>
      </c>
      <c r="C36" s="20">
        <v>2</v>
      </c>
      <c r="D36" s="20">
        <v>2774224</v>
      </c>
      <c r="E36" s="22">
        <v>2.7321553050571396E-2</v>
      </c>
      <c r="F36" s="23">
        <v>27321.599999999999</v>
      </c>
      <c r="G36" s="24">
        <f t="shared" si="0"/>
        <v>0.98483756178304271</v>
      </c>
      <c r="H36" s="25">
        <v>1.52165383570338</v>
      </c>
      <c r="I36" s="25">
        <f t="shared" si="1"/>
        <v>1521.6512208939209</v>
      </c>
      <c r="J36" s="24">
        <v>199.37</v>
      </c>
      <c r="K36" s="24">
        <v>21.664751420000002</v>
      </c>
      <c r="L36" s="24">
        <v>9189.7745109999996</v>
      </c>
      <c r="M36" s="24">
        <v>69.452412350000003</v>
      </c>
    </row>
    <row r="37" spans="1:13">
      <c r="A37" s="20" t="s">
        <v>6</v>
      </c>
      <c r="B37" s="20">
        <v>2002</v>
      </c>
      <c r="C37" s="20">
        <v>3</v>
      </c>
      <c r="D37" s="20">
        <v>2687965</v>
      </c>
      <c r="E37" s="22">
        <v>2.8628217313370813E-2</v>
      </c>
      <c r="F37" s="23">
        <v>29183.599999999999</v>
      </c>
      <c r="G37" s="24">
        <f t="shared" si="0"/>
        <v>1.0857135416569785</v>
      </c>
      <c r="H37" s="25">
        <v>1.56786469153682</v>
      </c>
      <c r="I37" s="25">
        <f t="shared" si="1"/>
        <v>1538.0272175906046</v>
      </c>
      <c r="J37" s="24">
        <v>128.4</v>
      </c>
      <c r="K37" s="24">
        <v>21.73772911</v>
      </c>
      <c r="L37" s="24">
        <v>10082.64709</v>
      </c>
      <c r="M37" s="24">
        <v>69.487491199999994</v>
      </c>
    </row>
    <row r="38" spans="1:13">
      <c r="A38" s="20" t="s">
        <v>6</v>
      </c>
      <c r="B38" s="20">
        <v>2003</v>
      </c>
      <c r="C38" s="20">
        <v>4</v>
      </c>
      <c r="D38" s="20">
        <v>2675608</v>
      </c>
      <c r="E38" s="22">
        <v>3.0786281291179884E-2</v>
      </c>
      <c r="F38" s="23">
        <v>31895.200000000001</v>
      </c>
      <c r="G38" s="24">
        <f t="shared" si="0"/>
        <v>1.1920729793004059</v>
      </c>
      <c r="H38" s="25">
        <v>1.62014648984448</v>
      </c>
      <c r="I38" s="25">
        <f t="shared" si="1"/>
        <v>1563.8179277530746</v>
      </c>
      <c r="J38" s="24">
        <v>159.75</v>
      </c>
      <c r="K38" s="24">
        <v>22.18613363</v>
      </c>
      <c r="L38" s="24">
        <v>10688.525540000001</v>
      </c>
      <c r="M38" s="24">
        <v>69.527732900000004</v>
      </c>
    </row>
    <row r="39" spans="1:13">
      <c r="A39" s="20" t="s">
        <v>6</v>
      </c>
      <c r="B39" s="20">
        <v>2004</v>
      </c>
      <c r="C39" s="20">
        <v>5</v>
      </c>
      <c r="D39" s="20">
        <v>2664179</v>
      </c>
      <c r="E39" s="22">
        <v>4.0403966260252555E-2</v>
      </c>
      <c r="F39" s="23">
        <v>42039.6</v>
      </c>
      <c r="G39" s="24">
        <f t="shared" si="0"/>
        <v>1.577957036670584</v>
      </c>
      <c r="H39" s="25">
        <v>1.7041872174488599</v>
      </c>
      <c r="I39" s="25">
        <f t="shared" si="1"/>
        <v>1637.8824450032214</v>
      </c>
      <c r="J39" s="24">
        <v>57.41</v>
      </c>
      <c r="K39" s="24">
        <v>20.54691897</v>
      </c>
      <c r="L39" s="24">
        <v>11465.02808</v>
      </c>
      <c r="M39" s="24">
        <v>69.575214259999996</v>
      </c>
    </row>
    <row r="40" spans="1:13">
      <c r="A40" s="20" t="s">
        <v>6</v>
      </c>
      <c r="B40" s="20">
        <v>2005</v>
      </c>
      <c r="C40" s="20">
        <v>6</v>
      </c>
      <c r="D40" s="20">
        <v>2653978</v>
      </c>
      <c r="E40" s="22">
        <v>5.145298655014291E-2</v>
      </c>
      <c r="F40" s="23">
        <v>54662</v>
      </c>
      <c r="G40" s="24">
        <f t="shared" si="0"/>
        <v>2.0596252116633971</v>
      </c>
      <c r="H40" s="25">
        <v>1.7760048786379501</v>
      </c>
      <c r="I40" s="25">
        <f t="shared" si="1"/>
        <v>1671.7418889456414</v>
      </c>
      <c r="J40" s="24">
        <v>61.47</v>
      </c>
      <c r="K40" s="24">
        <v>20.605614859999999</v>
      </c>
      <c r="L40" s="24">
        <v>12372.11204</v>
      </c>
      <c r="M40" s="24">
        <v>69.640170170000005</v>
      </c>
    </row>
    <row r="41" spans="1:13">
      <c r="A41" s="20" t="s">
        <v>6</v>
      </c>
      <c r="B41" s="20">
        <v>2006</v>
      </c>
      <c r="C41" s="20">
        <v>7</v>
      </c>
      <c r="D41" s="20">
        <v>2633542</v>
      </c>
      <c r="E41" s="22">
        <v>6.2097356555844758E-2</v>
      </c>
      <c r="F41" s="23">
        <v>67542</v>
      </c>
      <c r="G41" s="24">
        <f t="shared" si="0"/>
        <v>2.5646828491818243</v>
      </c>
      <c r="H41" s="25">
        <v>1.8367789740443199</v>
      </c>
      <c r="I41" s="25">
        <f t="shared" si="1"/>
        <v>1688.7139685752402</v>
      </c>
      <c r="J41" s="24">
        <v>127.8</v>
      </c>
      <c r="K41" s="24">
        <v>21.025765849999999</v>
      </c>
      <c r="L41" s="24">
        <v>13325.21953</v>
      </c>
      <c r="M41" s="24">
        <v>69.722630670000001</v>
      </c>
    </row>
    <row r="42" spans="1:13">
      <c r="A42" s="20" t="s">
        <v>6</v>
      </c>
      <c r="B42" s="20">
        <v>2007</v>
      </c>
      <c r="C42" s="20">
        <v>8</v>
      </c>
      <c r="D42" s="20">
        <v>2655215</v>
      </c>
      <c r="E42" s="22">
        <v>6.8553881138228828E-2</v>
      </c>
      <c r="F42" s="23">
        <v>77119.600000000006</v>
      </c>
      <c r="G42" s="24">
        <f t="shared" si="0"/>
        <v>2.9044578310984237</v>
      </c>
      <c r="H42" s="25">
        <v>1.8880318727479699</v>
      </c>
      <c r="I42" s="25">
        <f t="shared" si="1"/>
        <v>1678.3270736563973</v>
      </c>
      <c r="J42" s="24">
        <v>246</v>
      </c>
      <c r="K42" s="24">
        <v>22.800124409999999</v>
      </c>
      <c r="L42" s="24">
        <v>14410.97566</v>
      </c>
      <c r="M42" s="24">
        <v>69.846775930000007</v>
      </c>
    </row>
    <row r="43" spans="1:13">
      <c r="A43" s="20" t="s">
        <v>6</v>
      </c>
      <c r="B43" s="20">
        <v>2008</v>
      </c>
      <c r="C43" s="20">
        <v>9</v>
      </c>
      <c r="D43" s="20">
        <v>2604990</v>
      </c>
      <c r="E43" s="22">
        <v>7.0365584432591971E-2</v>
      </c>
      <c r="F43" s="23">
        <v>82185.8</v>
      </c>
      <c r="G43" s="24">
        <f t="shared" si="0"/>
        <v>3.1549372550374475</v>
      </c>
      <c r="H43" s="25">
        <v>1.9492249640138799</v>
      </c>
      <c r="I43" s="25">
        <f t="shared" si="1"/>
        <v>1668.8814099690544</v>
      </c>
      <c r="J43" s="24">
        <v>174.48</v>
      </c>
      <c r="K43" s="24">
        <v>21.893290589999999</v>
      </c>
      <c r="L43" s="24">
        <v>15389.895329999999</v>
      </c>
      <c r="M43" s="24">
        <v>70.039527860000007</v>
      </c>
    </row>
    <row r="44" spans="1:13">
      <c r="A44" s="20" t="s">
        <v>6</v>
      </c>
      <c r="B44" s="20">
        <v>2009</v>
      </c>
      <c r="C44" s="20">
        <v>10</v>
      </c>
      <c r="D44" s="20">
        <v>2614537</v>
      </c>
      <c r="E44" s="22">
        <v>8.8617095499115686E-2</v>
      </c>
      <c r="F44" s="23">
        <v>98010</v>
      </c>
      <c r="G44" s="24">
        <f t="shared" si="0"/>
        <v>3.7486560718016233</v>
      </c>
      <c r="H44" s="25">
        <v>2.0310312614654999</v>
      </c>
      <c r="I44" s="25">
        <f t="shared" si="1"/>
        <v>1836.3849735636936</v>
      </c>
      <c r="J44" s="24">
        <v>116.73</v>
      </c>
      <c r="K44" s="24">
        <v>21.627056849999999</v>
      </c>
      <c r="L44" s="24">
        <v>14939.101420000001</v>
      </c>
      <c r="M44" s="24">
        <v>70.453511559999995</v>
      </c>
    </row>
    <row r="45" spans="1:13">
      <c r="A45" s="20" t="s">
        <v>6</v>
      </c>
      <c r="B45" s="20">
        <v>2010</v>
      </c>
      <c r="C45" s="20">
        <v>11</v>
      </c>
      <c r="D45" s="20">
        <v>2611459</v>
      </c>
      <c r="E45" s="22">
        <v>0.10471207238908524</v>
      </c>
      <c r="F45" s="23">
        <v>117615.2</v>
      </c>
      <c r="G45" s="24">
        <f t="shared" si="0"/>
        <v>4.5038118538334313</v>
      </c>
      <c r="H45" s="25">
        <v>2.1281067867095702</v>
      </c>
      <c r="I45" s="25">
        <f t="shared" si="1"/>
        <v>1894.6400796974892</v>
      </c>
      <c r="J45" s="24">
        <v>180.24</v>
      </c>
      <c r="K45" s="24">
        <v>22.016160200000002</v>
      </c>
      <c r="L45" s="24">
        <v>15229.407010000001</v>
      </c>
      <c r="M45" s="24">
        <v>70.891746960000006</v>
      </c>
    </row>
    <row r="46" spans="1:13">
      <c r="A46" s="20" t="s">
        <v>6</v>
      </c>
      <c r="B46" s="20">
        <v>2011</v>
      </c>
      <c r="C46" s="20">
        <v>12</v>
      </c>
      <c r="D46" s="20">
        <v>2571330</v>
      </c>
      <c r="E46" s="22">
        <v>0.10834737371035719</v>
      </c>
      <c r="F46" s="23">
        <v>130296.8</v>
      </c>
      <c r="G46" s="24">
        <f t="shared" si="0"/>
        <v>5.0672920239720298</v>
      </c>
      <c r="H46" s="25">
        <v>2.2048205765239901</v>
      </c>
      <c r="I46" s="25">
        <f t="shared" si="1"/>
        <v>1833.4028078120871</v>
      </c>
      <c r="J46" s="24">
        <v>127.88</v>
      </c>
      <c r="K46" s="24">
        <v>21.54985258</v>
      </c>
      <c r="L46" s="24">
        <v>15631.26053</v>
      </c>
      <c r="M46" s="24">
        <v>71.445873480000003</v>
      </c>
    </row>
    <row r="47" spans="1:13">
      <c r="A47" s="20" t="s">
        <v>6</v>
      </c>
      <c r="B47" s="20">
        <v>2012</v>
      </c>
      <c r="C47" s="20">
        <v>13</v>
      </c>
      <c r="D47" s="20">
        <v>2680038</v>
      </c>
      <c r="E47" s="22">
        <v>0.10805435439654966</v>
      </c>
      <c r="F47" s="23">
        <v>137112.79999999999</v>
      </c>
      <c r="G47" s="24">
        <f t="shared" si="0"/>
        <v>5.116076712345123</v>
      </c>
      <c r="H47" s="25">
        <v>2.3142726684273902</v>
      </c>
      <c r="I47" s="25">
        <f t="shared" si="1"/>
        <v>1823.8066692861782</v>
      </c>
      <c r="J47" s="24">
        <v>274.37</v>
      </c>
      <c r="K47" s="24">
        <v>23.153032</v>
      </c>
      <c r="L47" s="24">
        <v>15726.17013</v>
      </c>
      <c r="M47" s="24">
        <v>73</v>
      </c>
    </row>
    <row r="48" spans="1:13">
      <c r="A48" s="20" t="s">
        <v>6</v>
      </c>
      <c r="B48" s="20">
        <v>2013</v>
      </c>
      <c r="C48" s="20">
        <v>14</v>
      </c>
      <c r="D48" s="20">
        <v>2733415</v>
      </c>
      <c r="E48" s="22">
        <v>0.1049119879961464</v>
      </c>
      <c r="F48" s="23">
        <v>156477</v>
      </c>
      <c r="G48" s="24">
        <f t="shared" si="0"/>
        <v>5.7245972528869569</v>
      </c>
      <c r="H48" s="25">
        <v>2.4627804108621199</v>
      </c>
      <c r="I48" s="25">
        <f t="shared" si="1"/>
        <v>1651.202342206913</v>
      </c>
      <c r="J48" s="24">
        <v>134.07</v>
      </c>
      <c r="K48" s="24">
        <v>21.927009210000001</v>
      </c>
      <c r="L48" s="24">
        <v>15954.67187</v>
      </c>
      <c r="M48" s="24">
        <v>74.080109590000006</v>
      </c>
    </row>
    <row r="49" spans="1:13">
      <c r="A49" s="20" t="s">
        <v>6</v>
      </c>
      <c r="B49" s="20">
        <v>2014</v>
      </c>
      <c r="C49" s="20">
        <v>15</v>
      </c>
      <c r="D49" s="20">
        <v>2786799</v>
      </c>
      <c r="E49" s="22">
        <v>0.10574230966445407</v>
      </c>
      <c r="F49" s="23">
        <v>169814.2</v>
      </c>
      <c r="G49" s="24">
        <f t="shared" si="0"/>
        <v>6.0935216353960229</v>
      </c>
      <c r="H49" s="25">
        <v>2.5784507211380898</v>
      </c>
      <c r="I49" s="25">
        <f t="shared" si="1"/>
        <v>1605.5861913145002</v>
      </c>
      <c r="J49" s="24">
        <v>102.3</v>
      </c>
      <c r="K49" s="24">
        <v>21.157274480000002</v>
      </c>
      <c r="L49" s="24">
        <v>16253.409170000001</v>
      </c>
      <c r="M49" s="24">
        <v>75.146781169999997</v>
      </c>
    </row>
    <row r="50" spans="1:13">
      <c r="A50" s="20" t="s">
        <v>6</v>
      </c>
      <c r="B50" s="20">
        <v>2015</v>
      </c>
      <c r="C50" s="20">
        <v>16</v>
      </c>
      <c r="D50" s="20">
        <v>2926533</v>
      </c>
      <c r="E50" s="22">
        <v>0.1177195137763558</v>
      </c>
      <c r="F50" s="23">
        <v>183084.6</v>
      </c>
      <c r="G50" s="24">
        <f t="shared" si="0"/>
        <v>6.2560237660057139</v>
      </c>
      <c r="H50" s="25">
        <v>2.6644333280148702</v>
      </c>
      <c r="I50" s="25">
        <f t="shared" si="1"/>
        <v>1713.1741056507649</v>
      </c>
      <c r="J50" s="24">
        <v>193.65</v>
      </c>
      <c r="K50" s="24">
        <v>21.539979259999999</v>
      </c>
      <c r="L50" s="24">
        <v>16943.03947</v>
      </c>
      <c r="M50" s="24">
        <v>76.883475039999993</v>
      </c>
    </row>
    <row r="51" spans="1:13">
      <c r="A51" s="20" t="s">
        <v>8</v>
      </c>
      <c r="B51" s="20">
        <v>2000</v>
      </c>
      <c r="C51" s="20">
        <v>1</v>
      </c>
      <c r="D51" s="20">
        <v>218782</v>
      </c>
      <c r="E51" s="22">
        <v>8.2311579565871151E-2</v>
      </c>
      <c r="F51" s="23">
        <v>24752.2</v>
      </c>
      <c r="G51" s="24">
        <f t="shared" si="0"/>
        <v>11.313636405188728</v>
      </c>
      <c r="H51" s="25">
        <v>1.3958328555053801</v>
      </c>
      <c r="I51" s="25">
        <f t="shared" si="1"/>
        <v>4641.7371848396597</v>
      </c>
      <c r="J51" s="24">
        <v>759.75</v>
      </c>
      <c r="K51" s="24">
        <v>28.73957034</v>
      </c>
      <c r="L51" s="24">
        <v>30239.600299999998</v>
      </c>
      <c r="M51" s="24">
        <v>136.4930937</v>
      </c>
    </row>
    <row r="52" spans="1:13">
      <c r="A52" s="20" t="s">
        <v>8</v>
      </c>
      <c r="B52" s="20">
        <v>2001</v>
      </c>
      <c r="C52" s="20">
        <v>2</v>
      </c>
      <c r="D52" s="20">
        <v>223898</v>
      </c>
      <c r="E52" s="22">
        <v>8.7682086502195944E-2</v>
      </c>
      <c r="F52" s="23">
        <v>27128.2</v>
      </c>
      <c r="G52" s="24">
        <f t="shared" si="0"/>
        <v>12.11632082466123</v>
      </c>
      <c r="H52" s="25">
        <v>1.44498484519009</v>
      </c>
      <c r="I52" s="25">
        <f t="shared" si="1"/>
        <v>4670.3904494334183</v>
      </c>
      <c r="J52" s="24">
        <v>708.95</v>
      </c>
      <c r="K52" s="24">
        <v>28.64306813</v>
      </c>
      <c r="L52" s="24">
        <v>31011.70651</v>
      </c>
      <c r="M52" s="24">
        <v>136.5248699</v>
      </c>
    </row>
    <row r="53" spans="1:13">
      <c r="A53" s="20" t="s">
        <v>8</v>
      </c>
      <c r="B53" s="20">
        <v>2002</v>
      </c>
      <c r="C53" s="20">
        <v>3</v>
      </c>
      <c r="D53" s="20">
        <v>229454</v>
      </c>
      <c r="E53" s="22">
        <v>9.1460303838133139E-2</v>
      </c>
      <c r="F53" s="23">
        <v>29071.4</v>
      </c>
      <c r="G53" s="24">
        <f t="shared" si="0"/>
        <v>12.66981617230469</v>
      </c>
      <c r="H53" s="25">
        <v>1.4910695129501601</v>
      </c>
      <c r="I53" s="25">
        <f t="shared" si="1"/>
        <v>4690.9908259732529</v>
      </c>
      <c r="J53" s="24">
        <v>690.6</v>
      </c>
      <c r="K53" s="24">
        <v>28.16143263</v>
      </c>
      <c r="L53" s="24">
        <v>31702.691709999999</v>
      </c>
      <c r="M53" s="24">
        <v>136.630563</v>
      </c>
    </row>
    <row r="54" spans="1:13">
      <c r="A54" s="20" t="s">
        <v>8</v>
      </c>
      <c r="B54" s="20">
        <v>2003</v>
      </c>
      <c r="C54" s="20">
        <v>4</v>
      </c>
      <c r="D54" s="20">
        <v>235222</v>
      </c>
      <c r="E54" s="22">
        <v>9.596205536786466E-2</v>
      </c>
      <c r="F54" s="23">
        <v>31281</v>
      </c>
      <c r="G54" s="24">
        <f t="shared" si="0"/>
        <v>13.298500990553604</v>
      </c>
      <c r="H54" s="25">
        <v>1.5408369571968401</v>
      </c>
      <c r="I54" s="25">
        <f t="shared" si="1"/>
        <v>4726.8911287802584</v>
      </c>
      <c r="J54" s="24">
        <v>738.23</v>
      </c>
      <c r="K54" s="24">
        <v>28.374762180000001</v>
      </c>
      <c r="L54" s="24">
        <v>32115.22048</v>
      </c>
      <c r="M54" s="24">
        <v>136.76274000000001</v>
      </c>
    </row>
    <row r="55" spans="1:13">
      <c r="A55" s="20" t="s">
        <v>8</v>
      </c>
      <c r="B55" s="20">
        <v>2004</v>
      </c>
      <c r="C55" s="20">
        <v>5</v>
      </c>
      <c r="D55" s="20">
        <v>241478</v>
      </c>
      <c r="E55" s="22">
        <v>0.10251722298451792</v>
      </c>
      <c r="F55" s="23">
        <v>34315.199999999997</v>
      </c>
      <c r="G55" s="24">
        <f t="shared" si="0"/>
        <v>14.210487083709488</v>
      </c>
      <c r="H55" s="25">
        <v>1.5986148553889099</v>
      </c>
      <c r="I55" s="25">
        <f t="shared" si="1"/>
        <v>4775.8881077851138</v>
      </c>
      <c r="J55" s="24">
        <v>631.83000000000004</v>
      </c>
      <c r="K55" s="24">
        <v>27.61291147</v>
      </c>
      <c r="L55" s="24">
        <v>33156.839249999997</v>
      </c>
      <c r="M55" s="24">
        <v>136.95687040000001</v>
      </c>
    </row>
    <row r="56" spans="1:13">
      <c r="A56" s="20" t="s">
        <v>8</v>
      </c>
      <c r="B56" s="20">
        <v>2005</v>
      </c>
      <c r="C56" s="20">
        <v>6</v>
      </c>
      <c r="D56" s="20">
        <v>248245</v>
      </c>
      <c r="E56" s="22">
        <v>0.10638946718526254</v>
      </c>
      <c r="F56" s="23">
        <v>36526.199999999997</v>
      </c>
      <c r="G56" s="24">
        <f t="shared" si="0"/>
        <v>14.713770670104129</v>
      </c>
      <c r="H56" s="25">
        <v>1.6539997599832501</v>
      </c>
      <c r="I56" s="25">
        <f t="shared" si="1"/>
        <v>4817.5871891729812</v>
      </c>
      <c r="J56" s="24">
        <v>579.09</v>
      </c>
      <c r="K56" s="24">
        <v>27.990188799999999</v>
      </c>
      <c r="L56" s="24">
        <v>33914.393929999998</v>
      </c>
      <c r="M56" s="24">
        <v>137.246185</v>
      </c>
    </row>
    <row r="57" spans="1:13">
      <c r="A57" s="20" t="s">
        <v>8</v>
      </c>
      <c r="B57" s="20">
        <v>2006</v>
      </c>
      <c r="C57" s="20">
        <v>7</v>
      </c>
      <c r="D57" s="20">
        <v>251611</v>
      </c>
      <c r="E57" s="22">
        <v>0.11088900729244046</v>
      </c>
      <c r="F57" s="23">
        <v>39043.199999999997</v>
      </c>
      <c r="G57" s="24">
        <f t="shared" si="0"/>
        <v>15.517286605116629</v>
      </c>
      <c r="H57" s="25">
        <v>1.7159251417463599</v>
      </c>
      <c r="I57" s="25">
        <f t="shared" si="1"/>
        <v>4873.5051316591371</v>
      </c>
      <c r="J57" s="24">
        <v>649.20000000000005</v>
      </c>
      <c r="K57" s="24">
        <v>28.01740028</v>
      </c>
      <c r="L57" s="24">
        <v>34922.539360000002</v>
      </c>
      <c r="M57" s="24">
        <v>137.5108266</v>
      </c>
    </row>
    <row r="58" spans="1:13">
      <c r="A58" s="20" t="s">
        <v>8</v>
      </c>
      <c r="B58" s="20">
        <v>2007</v>
      </c>
      <c r="C58" s="20">
        <v>8</v>
      </c>
      <c r="D58" s="20">
        <v>259205</v>
      </c>
      <c r="E58" s="22">
        <v>0.11989694652117676</v>
      </c>
      <c r="F58" s="23">
        <v>43514</v>
      </c>
      <c r="G58" s="24">
        <f t="shared" si="0"/>
        <v>16.787484809320809</v>
      </c>
      <c r="H58" s="25">
        <v>1.7844766515830699</v>
      </c>
      <c r="I58" s="25">
        <f t="shared" si="1"/>
        <v>4916.8842593910904</v>
      </c>
      <c r="J58" s="24">
        <v>732.95</v>
      </c>
      <c r="K58" s="24">
        <v>28.558269259999999</v>
      </c>
      <c r="L58" s="24">
        <v>35934.562639999996</v>
      </c>
      <c r="M58" s="24">
        <v>138.04504829999999</v>
      </c>
    </row>
    <row r="59" spans="1:13">
      <c r="A59" s="20" t="s">
        <v>8</v>
      </c>
      <c r="B59" s="20">
        <v>2008</v>
      </c>
      <c r="C59" s="20">
        <v>9</v>
      </c>
      <c r="D59" s="20">
        <v>276866</v>
      </c>
      <c r="E59" s="22">
        <v>0.13132048914903605</v>
      </c>
      <c r="F59" s="23">
        <v>49494.8</v>
      </c>
      <c r="G59" s="24">
        <f t="shared" si="0"/>
        <v>17.876806830741227</v>
      </c>
      <c r="H59" s="25">
        <v>1.91222710283663</v>
      </c>
      <c r="I59" s="25">
        <f t="shared" si="1"/>
        <v>5073.5551716251057</v>
      </c>
      <c r="J59" s="24">
        <v>724.98</v>
      </c>
      <c r="K59" s="24">
        <v>28.78777698</v>
      </c>
      <c r="L59" s="24">
        <v>36437.64443</v>
      </c>
      <c r="M59" s="24">
        <v>138.94956400000001</v>
      </c>
    </row>
    <row r="60" spans="1:13">
      <c r="A60" s="20" t="s">
        <v>8</v>
      </c>
      <c r="B60" s="20">
        <v>2009</v>
      </c>
      <c r="C60" s="20">
        <v>10</v>
      </c>
      <c r="D60" s="20">
        <v>286048</v>
      </c>
      <c r="E60" s="22">
        <v>0.14534042041962908</v>
      </c>
      <c r="F60" s="23">
        <v>57263.6</v>
      </c>
      <c r="G60" s="24">
        <f t="shared" si="0"/>
        <v>20.018877950553755</v>
      </c>
      <c r="H60" s="25">
        <v>2.0398689727453898</v>
      </c>
      <c r="I60" s="25">
        <f t="shared" si="1"/>
        <v>5177.3799429266028</v>
      </c>
      <c r="J60" s="24">
        <v>704.91</v>
      </c>
      <c r="K60" s="24">
        <v>28.325578520000001</v>
      </c>
      <c r="L60" s="24">
        <v>34866.750469999999</v>
      </c>
      <c r="M60" s="24">
        <v>139.5442285</v>
      </c>
    </row>
    <row r="61" spans="1:13">
      <c r="A61" s="20" t="s">
        <v>8</v>
      </c>
      <c r="B61" s="20">
        <v>2010</v>
      </c>
      <c r="C61" s="20">
        <v>11</v>
      </c>
      <c r="D61" s="20">
        <v>293915</v>
      </c>
      <c r="E61" s="22">
        <v>0.1567942151508942</v>
      </c>
      <c r="F61" s="23">
        <v>65306</v>
      </c>
      <c r="G61" s="24">
        <f t="shared" si="0"/>
        <v>22.219349131551638</v>
      </c>
      <c r="H61" s="25">
        <v>2.1626930027796099</v>
      </c>
      <c r="I61" s="25">
        <f t="shared" si="1"/>
        <v>5192.4440630747486</v>
      </c>
      <c r="J61" s="24">
        <v>732.18</v>
      </c>
      <c r="K61" s="24">
        <v>28.769392440000001</v>
      </c>
      <c r="L61" s="24">
        <v>34368.388709999999</v>
      </c>
      <c r="M61" s="24">
        <v>140.1105676</v>
      </c>
    </row>
    <row r="62" spans="1:13">
      <c r="A62" s="20" t="s">
        <v>8</v>
      </c>
      <c r="B62" s="20">
        <v>2011</v>
      </c>
      <c r="C62" s="20">
        <v>12</v>
      </c>
      <c r="D62" s="20">
        <v>302940</v>
      </c>
      <c r="E62" s="22">
        <v>0.16183080495320232</v>
      </c>
      <c r="F62" s="23">
        <v>71102</v>
      </c>
      <c r="G62" s="24">
        <f t="shared" si="0"/>
        <v>23.470654254967979</v>
      </c>
      <c r="H62" s="25">
        <v>2.27510602587722</v>
      </c>
      <c r="I62" s="25">
        <f t="shared" si="1"/>
        <v>5178.226203504707</v>
      </c>
      <c r="J62" s="24">
        <v>662.65</v>
      </c>
      <c r="K62" s="24">
        <v>28.052790640000001</v>
      </c>
      <c r="L62" s="24">
        <v>33632.525240000003</v>
      </c>
      <c r="M62" s="24">
        <v>140.7552838</v>
      </c>
    </row>
    <row r="63" spans="1:13">
      <c r="A63" s="20" t="s">
        <v>8</v>
      </c>
      <c r="B63" s="20">
        <v>2012</v>
      </c>
      <c r="C63" s="20">
        <v>13</v>
      </c>
      <c r="D63" s="20">
        <v>311195</v>
      </c>
      <c r="E63" s="22">
        <v>0.16414812066815462</v>
      </c>
      <c r="F63" s="23">
        <v>75406.287500000006</v>
      </c>
      <c r="G63" s="24">
        <f t="shared" si="0"/>
        <v>24.231201497453366</v>
      </c>
      <c r="H63" s="25">
        <v>2.3912893959360502</v>
      </c>
      <c r="I63" s="25">
        <f t="shared" si="1"/>
        <v>5205.4765369080042</v>
      </c>
      <c r="J63" s="24">
        <v>767.71</v>
      </c>
      <c r="K63" s="24">
        <v>29.192593680000002</v>
      </c>
      <c r="L63" s="24">
        <v>31762.007679999999</v>
      </c>
      <c r="M63" s="24">
        <v>141.4</v>
      </c>
    </row>
    <row r="64" spans="1:13">
      <c r="A64" s="20" t="s">
        <v>8</v>
      </c>
      <c r="B64" s="20">
        <v>2013</v>
      </c>
      <c r="C64" s="20">
        <v>14</v>
      </c>
      <c r="D64" s="20">
        <v>313610</v>
      </c>
      <c r="E64" s="22">
        <v>0.1652078197119779</v>
      </c>
      <c r="F64" s="23">
        <v>79312.800000000003</v>
      </c>
      <c r="G64" s="24">
        <f t="shared" si="0"/>
        <v>25.290264978795317</v>
      </c>
      <c r="H64" s="25">
        <v>2.4943867363008998</v>
      </c>
      <c r="I64" s="25">
        <f t="shared" si="1"/>
        <v>5195.7842141841938</v>
      </c>
      <c r="J64" s="24">
        <v>682.76</v>
      </c>
      <c r="K64" s="24">
        <v>28.028761840000001</v>
      </c>
      <c r="L64" s="24">
        <v>29743.831870000002</v>
      </c>
      <c r="M64" s="24">
        <v>141.8200296</v>
      </c>
    </row>
    <row r="65" spans="1:13">
      <c r="A65" s="20" t="s">
        <v>8</v>
      </c>
      <c r="B65" s="20">
        <v>2014</v>
      </c>
      <c r="C65" s="20">
        <v>15</v>
      </c>
      <c r="D65" s="20">
        <v>315906</v>
      </c>
      <c r="E65" s="22">
        <v>0.16551776369494184</v>
      </c>
      <c r="F65" s="23">
        <v>82529.600000000006</v>
      </c>
      <c r="G65" s="24">
        <f t="shared" si="0"/>
        <v>26.124733306743149</v>
      </c>
      <c r="H65" s="25">
        <v>2.59442354243023</v>
      </c>
      <c r="I65" s="25">
        <f t="shared" si="1"/>
        <v>5203.2626211754414</v>
      </c>
      <c r="J65" s="24">
        <v>600.89</v>
      </c>
      <c r="K65" s="24">
        <v>28.213458490000001</v>
      </c>
      <c r="L65" s="24">
        <v>29595.566279999999</v>
      </c>
      <c r="M65" s="24">
        <v>142.24529860000001</v>
      </c>
    </row>
    <row r="66" spans="1:13">
      <c r="A66" s="20" t="s">
        <v>8</v>
      </c>
      <c r="B66" s="20">
        <v>2015</v>
      </c>
      <c r="C66" s="20">
        <v>16</v>
      </c>
      <c r="D66" s="20">
        <v>316048</v>
      </c>
      <c r="E66" s="22">
        <v>0.16466479004754303</v>
      </c>
      <c r="F66" s="23">
        <v>84999.8</v>
      </c>
      <c r="G66" s="24">
        <f t="shared" si="0"/>
        <v>26.894585632562144</v>
      </c>
      <c r="H66" s="25">
        <v>2.7054671454842198</v>
      </c>
      <c r="I66" s="25">
        <f t="shared" si="1"/>
        <v>5241.1320908012085</v>
      </c>
      <c r="J66" s="24">
        <v>642.73</v>
      </c>
      <c r="K66" s="24">
        <v>27.781983199999999</v>
      </c>
      <c r="L66" s="24">
        <v>30572.957279999999</v>
      </c>
      <c r="M66" s="24">
        <v>142.58003199999999</v>
      </c>
    </row>
    <row r="67" spans="1:13">
      <c r="A67" s="20" t="s">
        <v>10</v>
      </c>
      <c r="B67" s="20">
        <v>2000</v>
      </c>
      <c r="C67" s="20">
        <v>1</v>
      </c>
      <c r="D67" s="20">
        <v>3946356</v>
      </c>
      <c r="E67" s="22">
        <v>2.1927600819872557E-3</v>
      </c>
      <c r="F67" s="23">
        <v>4219</v>
      </c>
      <c r="G67" s="24">
        <f t="shared" si="0"/>
        <v>0.10690875329037726</v>
      </c>
      <c r="H67" s="25">
        <v>1.5170385479732</v>
      </c>
      <c r="I67" s="25">
        <f t="shared" si="1"/>
        <v>788.45735265028225</v>
      </c>
      <c r="J67" s="24">
        <v>16.41</v>
      </c>
      <c r="K67" s="24">
        <v>17.503551959999999</v>
      </c>
      <c r="L67" s="24">
        <v>21146.4025</v>
      </c>
      <c r="M67" s="24">
        <v>73.628206070000005</v>
      </c>
    </row>
    <row r="68" spans="1:13">
      <c r="A68" s="20" t="s">
        <v>10</v>
      </c>
      <c r="B68" s="20">
        <v>2001</v>
      </c>
      <c r="C68" s="20">
        <v>2</v>
      </c>
      <c r="D68" s="20">
        <v>3955534</v>
      </c>
      <c r="E68" s="22">
        <v>3.1395313546908141E-3</v>
      </c>
      <c r="F68" s="23">
        <v>6399.5</v>
      </c>
      <c r="G68" s="24">
        <f t="shared" ref="G68:G131" si="2">F68/D68*100</f>
        <v>0.16178599400232685</v>
      </c>
      <c r="H68" s="25">
        <v>1.6281644625099201</v>
      </c>
      <c r="I68" s="25">
        <f t="shared" ref="I68:I131" si="3">E68*10^9*H68/(D68*G68*0.01)</f>
        <v>798.76136895745151</v>
      </c>
      <c r="J68" s="24">
        <v>6.41</v>
      </c>
      <c r="K68" s="24">
        <v>17.330164790000001</v>
      </c>
      <c r="L68" s="24">
        <v>21859.485560000001</v>
      </c>
      <c r="M68" s="24">
        <v>73.681423030000005</v>
      </c>
    </row>
    <row r="69" spans="1:13">
      <c r="A69" s="20" t="s">
        <v>10</v>
      </c>
      <c r="B69" s="20">
        <v>2002</v>
      </c>
      <c r="C69" s="20">
        <v>3</v>
      </c>
      <c r="D69" s="20">
        <v>3970766</v>
      </c>
      <c r="E69" s="22">
        <v>3.6399935981442904E-3</v>
      </c>
      <c r="F69" s="23">
        <v>7646.5</v>
      </c>
      <c r="G69" s="24">
        <f t="shared" si="2"/>
        <v>0.19256989709290348</v>
      </c>
      <c r="H69" s="25">
        <v>1.68205598963059</v>
      </c>
      <c r="I69" s="25">
        <f t="shared" si="3"/>
        <v>800.71575674826477</v>
      </c>
      <c r="J69" s="24">
        <v>8.6300000000000008</v>
      </c>
      <c r="K69" s="24">
        <v>18.608331790000001</v>
      </c>
      <c r="L69" s="24">
        <v>22287.90034</v>
      </c>
      <c r="M69" s="24">
        <v>73.761075239999997</v>
      </c>
    </row>
    <row r="70" spans="1:13">
      <c r="A70" s="20" t="s">
        <v>10</v>
      </c>
      <c r="B70" s="20">
        <v>2003</v>
      </c>
      <c r="C70" s="20">
        <v>4</v>
      </c>
      <c r="D70" s="20">
        <v>3994954</v>
      </c>
      <c r="E70" s="22">
        <v>5.8199900690033488E-3</v>
      </c>
      <c r="F70" s="23">
        <v>12628</v>
      </c>
      <c r="G70" s="24">
        <f t="shared" si="2"/>
        <v>0.31609875858395364</v>
      </c>
      <c r="H70" s="25">
        <v>1.7752800122088801</v>
      </c>
      <c r="I70" s="25">
        <f t="shared" si="3"/>
        <v>818.19069058883645</v>
      </c>
      <c r="J70" s="24">
        <v>39.39</v>
      </c>
      <c r="K70" s="24">
        <v>19.628186979999999</v>
      </c>
      <c r="L70" s="24">
        <v>23110.262119999999</v>
      </c>
      <c r="M70" s="24">
        <v>73.857032270000005</v>
      </c>
    </row>
    <row r="71" spans="1:13">
      <c r="A71" s="20" t="s">
        <v>10</v>
      </c>
      <c r="B71" s="20">
        <v>2004</v>
      </c>
      <c r="C71" s="20">
        <v>5</v>
      </c>
      <c r="D71" s="20">
        <v>4023912</v>
      </c>
      <c r="E71" s="22">
        <v>7.3127176026090345E-3</v>
      </c>
      <c r="F71" s="23">
        <v>16372</v>
      </c>
      <c r="G71" s="24">
        <f t="shared" si="2"/>
        <v>0.40686774462264585</v>
      </c>
      <c r="H71" s="25">
        <v>1.82837166976793</v>
      </c>
      <c r="I71" s="25">
        <f t="shared" si="3"/>
        <v>816.66049924405161</v>
      </c>
      <c r="J71" s="24">
        <v>2.94</v>
      </c>
      <c r="K71" s="24">
        <v>17.33579246</v>
      </c>
      <c r="L71" s="24">
        <v>24237.76612</v>
      </c>
      <c r="M71" s="24">
        <v>73.999517890000007</v>
      </c>
    </row>
    <row r="72" spans="1:13">
      <c r="A72" s="20" t="s">
        <v>10</v>
      </c>
      <c r="B72" s="20">
        <v>2005</v>
      </c>
      <c r="C72" s="20">
        <v>6</v>
      </c>
      <c r="D72" s="20">
        <v>4053599</v>
      </c>
      <c r="E72" s="22">
        <v>9.0804951421331031E-3</v>
      </c>
      <c r="F72" s="23">
        <v>20761</v>
      </c>
      <c r="G72" s="24">
        <f t="shared" si="2"/>
        <v>0.51216215516137631</v>
      </c>
      <c r="H72" s="25">
        <v>1.88287241993326</v>
      </c>
      <c r="I72" s="25">
        <f t="shared" si="3"/>
        <v>823.53517954146571</v>
      </c>
      <c r="J72" s="24">
        <v>12.31</v>
      </c>
      <c r="K72" s="24">
        <v>17.101374979999999</v>
      </c>
      <c r="L72" s="24">
        <v>25812.451489999999</v>
      </c>
      <c r="M72" s="24">
        <v>74.198340810000005</v>
      </c>
    </row>
    <row r="73" spans="1:13">
      <c r="A73" s="20" t="s">
        <v>10</v>
      </c>
      <c r="B73" s="20">
        <v>2006</v>
      </c>
      <c r="C73" s="20">
        <v>7</v>
      </c>
      <c r="D73" s="20">
        <v>4061810</v>
      </c>
      <c r="E73" s="22">
        <v>1.1965438239085581E-2</v>
      </c>
      <c r="F73" s="23">
        <v>27913</v>
      </c>
      <c r="G73" s="24">
        <f t="shared" si="2"/>
        <v>0.68720595005674812</v>
      </c>
      <c r="H73" s="25">
        <v>1.9546721955884101</v>
      </c>
      <c r="I73" s="25">
        <f t="shared" si="3"/>
        <v>837.90740636875046</v>
      </c>
      <c r="J73" s="24">
        <v>31.17</v>
      </c>
      <c r="K73" s="24">
        <v>18.128126210000001</v>
      </c>
      <c r="L73" s="24">
        <v>27514.817770000001</v>
      </c>
      <c r="M73" s="24">
        <v>74.42468504</v>
      </c>
    </row>
    <row r="74" spans="1:13">
      <c r="A74" s="20" t="s">
        <v>10</v>
      </c>
      <c r="B74" s="20">
        <v>2007</v>
      </c>
      <c r="C74" s="20">
        <v>8</v>
      </c>
      <c r="D74" s="20">
        <v>4077230</v>
      </c>
      <c r="E74" s="22">
        <v>1.5499099175361047E-2</v>
      </c>
      <c r="F74" s="23">
        <v>37212</v>
      </c>
      <c r="G74" s="24">
        <f t="shared" si="2"/>
        <v>0.91267846062154956</v>
      </c>
      <c r="H74" s="25">
        <v>2.0339893546679702</v>
      </c>
      <c r="I74" s="25">
        <f t="shared" si="3"/>
        <v>847.17302831418567</v>
      </c>
      <c r="J74" s="24">
        <v>21.69</v>
      </c>
      <c r="K74" s="24">
        <v>18.540433029999999</v>
      </c>
      <c r="L74" s="24">
        <v>28969.50819</v>
      </c>
      <c r="M74" s="24">
        <v>74.727232450000002</v>
      </c>
    </row>
    <row r="75" spans="1:13">
      <c r="A75" s="20" t="s">
        <v>10</v>
      </c>
      <c r="B75" s="20">
        <v>2008</v>
      </c>
      <c r="C75" s="20">
        <v>9</v>
      </c>
      <c r="D75" s="20">
        <v>4134062</v>
      </c>
      <c r="E75" s="22">
        <v>1.6205175314312904E-2</v>
      </c>
      <c r="F75" s="23">
        <v>40862</v>
      </c>
      <c r="G75" s="24">
        <f t="shared" si="2"/>
        <v>0.98842252486779336</v>
      </c>
      <c r="H75" s="25">
        <v>2.0787454983400502</v>
      </c>
      <c r="I75" s="25">
        <f t="shared" si="3"/>
        <v>824.39516505406652</v>
      </c>
      <c r="J75" s="24">
        <v>3.26</v>
      </c>
      <c r="K75" s="24">
        <v>18.19331858</v>
      </c>
      <c r="L75" s="24">
        <v>29490.054479999999</v>
      </c>
      <c r="M75" s="24">
        <v>75.171794500000004</v>
      </c>
    </row>
    <row r="76" spans="1:13">
      <c r="A76" s="20" t="s">
        <v>10</v>
      </c>
      <c r="B76" s="20">
        <v>2009</v>
      </c>
      <c r="C76" s="20">
        <v>10</v>
      </c>
      <c r="D76" s="20">
        <v>4160328</v>
      </c>
      <c r="E76" s="22">
        <v>1.8777521343930698E-2</v>
      </c>
      <c r="F76" s="23">
        <v>47547.5</v>
      </c>
      <c r="G76" s="24">
        <f t="shared" si="2"/>
        <v>1.142878638415048</v>
      </c>
      <c r="H76" s="25">
        <v>2.1834974809502099</v>
      </c>
      <c r="I76" s="25">
        <f t="shared" si="3"/>
        <v>862.30970193935502</v>
      </c>
      <c r="J76" s="24">
        <v>4.51</v>
      </c>
      <c r="K76" s="24">
        <v>17.816748189999998</v>
      </c>
      <c r="L76" s="24">
        <v>27851.997770000002</v>
      </c>
      <c r="M76" s="24">
        <v>75.62298681</v>
      </c>
    </row>
    <row r="77" spans="1:13">
      <c r="A77" s="20" t="s">
        <v>10</v>
      </c>
      <c r="B77" s="20">
        <v>2010</v>
      </c>
      <c r="C77" s="20">
        <v>11</v>
      </c>
      <c r="D77" s="20">
        <v>4178150</v>
      </c>
      <c r="E77" s="22">
        <v>2.2545761272285345E-2</v>
      </c>
      <c r="F77" s="23">
        <v>58969</v>
      </c>
      <c r="G77" s="24">
        <f t="shared" si="2"/>
        <v>1.4113662745473476</v>
      </c>
      <c r="H77" s="25">
        <v>2.3131699289973202</v>
      </c>
      <c r="I77" s="25">
        <f t="shared" si="3"/>
        <v>884.39988810057514</v>
      </c>
      <c r="J77" s="24">
        <v>26.91</v>
      </c>
      <c r="K77" s="24">
        <v>18.45761486</v>
      </c>
      <c r="L77" s="24">
        <v>28386.342830000001</v>
      </c>
      <c r="M77" s="24">
        <v>76.103959410000002</v>
      </c>
    </row>
    <row r="78" spans="1:13">
      <c r="A78" s="20" t="s">
        <v>10</v>
      </c>
      <c r="B78" s="20">
        <v>2011</v>
      </c>
      <c r="C78" s="20">
        <v>12</v>
      </c>
      <c r="D78" s="20">
        <v>4208159</v>
      </c>
      <c r="E78" s="22">
        <v>2.7593817590932674E-2</v>
      </c>
      <c r="F78" s="23">
        <v>74060</v>
      </c>
      <c r="G78" s="24">
        <f t="shared" si="2"/>
        <v>1.7599144899230281</v>
      </c>
      <c r="H78" s="25">
        <v>2.4967692993349102</v>
      </c>
      <c r="I78" s="25">
        <f t="shared" si="3"/>
        <v>930.26460454345533</v>
      </c>
      <c r="J78" s="24">
        <v>13.26</v>
      </c>
      <c r="K78" s="24">
        <v>17.77242188</v>
      </c>
      <c r="L78" s="24">
        <v>28823.11305</v>
      </c>
      <c r="M78" s="24">
        <v>76.746979699999997</v>
      </c>
    </row>
    <row r="79" spans="1:13">
      <c r="A79" s="20" t="s">
        <v>10</v>
      </c>
      <c r="B79" s="20">
        <v>2012</v>
      </c>
      <c r="C79" s="20">
        <v>13</v>
      </c>
      <c r="D79" s="20">
        <v>4350081</v>
      </c>
      <c r="E79" s="22">
        <v>3.3817315969657556E-2</v>
      </c>
      <c r="F79" s="23">
        <v>94624</v>
      </c>
      <c r="G79" s="24">
        <f t="shared" si="2"/>
        <v>2.1752238636475965</v>
      </c>
      <c r="H79" s="25">
        <v>2.6498868335349202</v>
      </c>
      <c r="I79" s="25">
        <f t="shared" si="3"/>
        <v>947.03310294941821</v>
      </c>
      <c r="J79" s="24">
        <v>24.02</v>
      </c>
      <c r="K79" s="24">
        <v>18.503495390000001</v>
      </c>
      <c r="L79" s="24">
        <v>28541.639299999999</v>
      </c>
      <c r="M79" s="24">
        <v>78</v>
      </c>
    </row>
    <row r="80" spans="1:13">
      <c r="A80" s="20" t="s">
        <v>10</v>
      </c>
      <c r="B80" s="20">
        <v>2013</v>
      </c>
      <c r="C80" s="20">
        <v>14</v>
      </c>
      <c r="D80" s="20">
        <v>4374428</v>
      </c>
      <c r="E80" s="22">
        <v>3.403771335334372E-2</v>
      </c>
      <c r="F80" s="23">
        <v>103776.5</v>
      </c>
      <c r="G80" s="24">
        <f t="shared" si="2"/>
        <v>2.3723444528061726</v>
      </c>
      <c r="H80" s="25">
        <v>2.7359628687950699</v>
      </c>
      <c r="I80" s="25">
        <f t="shared" si="3"/>
        <v>897.37001993166598</v>
      </c>
      <c r="J80" s="24">
        <v>45.01</v>
      </c>
      <c r="K80" s="24">
        <v>18.497276979999999</v>
      </c>
      <c r="L80" s="24">
        <v>28374.745449999999</v>
      </c>
      <c r="M80" s="24">
        <v>78.685141610000002</v>
      </c>
    </row>
    <row r="81" spans="1:13">
      <c r="A81" s="20" t="s">
        <v>10</v>
      </c>
      <c r="B81" s="20">
        <v>2014</v>
      </c>
      <c r="C81" s="20">
        <v>15</v>
      </c>
      <c r="D81" s="20">
        <v>4396662</v>
      </c>
      <c r="E81" s="22">
        <v>4.7758392230628027E-2</v>
      </c>
      <c r="F81" s="23">
        <v>134452</v>
      </c>
      <c r="G81" s="24">
        <f t="shared" si="2"/>
        <v>3.0580472185489813</v>
      </c>
      <c r="H81" s="25">
        <v>2.8798366584264898</v>
      </c>
      <c r="I81" s="25">
        <f t="shared" si="3"/>
        <v>1022.9402961151446</v>
      </c>
      <c r="J81" s="24">
        <v>9.67</v>
      </c>
      <c r="K81" s="24">
        <v>17.845843309999999</v>
      </c>
      <c r="L81" s="24">
        <v>29155.427439999999</v>
      </c>
      <c r="M81" s="24">
        <v>79.36435152</v>
      </c>
    </row>
    <row r="82" spans="1:13">
      <c r="A82" s="20" t="s">
        <v>10</v>
      </c>
      <c r="B82" s="20">
        <v>2015</v>
      </c>
      <c r="C82" s="20">
        <v>16</v>
      </c>
      <c r="D82" s="20">
        <v>4418564</v>
      </c>
      <c r="E82" s="22">
        <v>4.9922846815353715E-2</v>
      </c>
      <c r="F82" s="23">
        <v>152289</v>
      </c>
      <c r="G82" s="24">
        <f t="shared" si="2"/>
        <v>3.4465722347803491</v>
      </c>
      <c r="H82" s="25">
        <v>2.9826702548758499</v>
      </c>
      <c r="I82" s="25">
        <f t="shared" si="3"/>
        <v>977.76852060804856</v>
      </c>
      <c r="J82" s="24">
        <v>96.77</v>
      </c>
      <c r="K82" s="24">
        <v>19.450645569999999</v>
      </c>
      <c r="L82" s="24">
        <v>30628.02693</v>
      </c>
      <c r="M82" s="24">
        <v>80.052049589999996</v>
      </c>
    </row>
    <row r="83" spans="1:13">
      <c r="A83" s="20" t="s">
        <v>12</v>
      </c>
      <c r="B83" s="20">
        <v>2000</v>
      </c>
      <c r="C83" s="20">
        <v>1</v>
      </c>
      <c r="D83" s="20">
        <v>38136234</v>
      </c>
      <c r="E83" s="22">
        <v>0.32747104419028605</v>
      </c>
      <c r="F83" s="23">
        <v>394858.8</v>
      </c>
      <c r="G83" s="24">
        <f t="shared" si="2"/>
        <v>1.0353901226848987</v>
      </c>
      <c r="H83" s="25">
        <v>1.6999510626046199</v>
      </c>
      <c r="I83" s="25">
        <f t="shared" si="3"/>
        <v>1409.832450343062</v>
      </c>
      <c r="J83" s="24">
        <v>7.54</v>
      </c>
      <c r="K83" s="24">
        <v>17.123793490000001</v>
      </c>
      <c r="L83" s="24">
        <v>36786.055590000004</v>
      </c>
      <c r="M83" s="24">
        <v>87.724629550000003</v>
      </c>
    </row>
    <row r="84" spans="1:13">
      <c r="A84" s="20" t="s">
        <v>12</v>
      </c>
      <c r="B84" s="20">
        <v>2001</v>
      </c>
      <c r="C84" s="20">
        <v>2</v>
      </c>
      <c r="D84" s="20">
        <v>38317671</v>
      </c>
      <c r="E84" s="22">
        <v>0.36298984087979064</v>
      </c>
      <c r="F84" s="23">
        <v>451480.2</v>
      </c>
      <c r="G84" s="24">
        <f t="shared" si="2"/>
        <v>1.178255849631362</v>
      </c>
      <c r="H84" s="25">
        <v>1.76658608283556</v>
      </c>
      <c r="I84" s="25">
        <f t="shared" si="3"/>
        <v>1420.334271821738</v>
      </c>
      <c r="J84" s="24">
        <v>13.05</v>
      </c>
      <c r="K84" s="24">
        <v>17.626334799999999</v>
      </c>
      <c r="L84" s="24">
        <v>37366.064509999997</v>
      </c>
      <c r="M84" s="24">
        <v>88.087164799999996</v>
      </c>
    </row>
    <row r="85" spans="1:13">
      <c r="A85" s="20" t="s">
        <v>12</v>
      </c>
      <c r="B85" s="20">
        <v>2002</v>
      </c>
      <c r="C85" s="20">
        <v>3</v>
      </c>
      <c r="D85" s="20">
        <v>38540012</v>
      </c>
      <c r="E85" s="22">
        <v>0.38423961629500347</v>
      </c>
      <c r="F85" s="23">
        <v>489876.6</v>
      </c>
      <c r="G85" s="24">
        <f t="shared" si="2"/>
        <v>1.2710857484943181</v>
      </c>
      <c r="H85" s="25">
        <v>1.8183542115079401</v>
      </c>
      <c r="I85" s="25">
        <f t="shared" si="3"/>
        <v>1426.2443327936351</v>
      </c>
      <c r="J85" s="24">
        <v>14.72</v>
      </c>
      <c r="K85" s="24">
        <v>18.313270580000001</v>
      </c>
      <c r="L85" s="24">
        <v>37284.130969999998</v>
      </c>
      <c r="M85" s="24">
        <v>88.484793409999995</v>
      </c>
    </row>
    <row r="86" spans="1:13">
      <c r="A86" s="20" t="s">
        <v>12</v>
      </c>
      <c r="B86" s="20">
        <v>2003</v>
      </c>
      <c r="C86" s="20">
        <v>4</v>
      </c>
      <c r="D86" s="20">
        <v>38724361</v>
      </c>
      <c r="E86" s="22">
        <v>0.39680110614408259</v>
      </c>
      <c r="F86" s="23">
        <v>515334.8</v>
      </c>
      <c r="G86" s="24">
        <f t="shared" si="2"/>
        <v>1.3307767686599141</v>
      </c>
      <c r="H86" s="25">
        <v>1.8647374018821901</v>
      </c>
      <c r="I86" s="25">
        <f t="shared" si="3"/>
        <v>1435.8235922260553</v>
      </c>
      <c r="J86" s="24">
        <v>56.47</v>
      </c>
      <c r="K86" s="24">
        <v>19.707567520000001</v>
      </c>
      <c r="L86" s="24">
        <v>36976.224190000001</v>
      </c>
      <c r="M86" s="24">
        <v>88.903442459999994</v>
      </c>
    </row>
    <row r="87" spans="1:13">
      <c r="A87" s="20" t="s">
        <v>12</v>
      </c>
      <c r="B87" s="20">
        <v>2004</v>
      </c>
      <c r="C87" s="20">
        <v>5</v>
      </c>
      <c r="D87" s="20">
        <v>38862308</v>
      </c>
      <c r="E87" s="22">
        <v>0.42144741229864763</v>
      </c>
      <c r="F87" s="23">
        <v>557271.80000000005</v>
      </c>
      <c r="G87" s="24">
        <f t="shared" si="2"/>
        <v>1.4339647557731261</v>
      </c>
      <c r="H87" s="25">
        <v>1.9194933366771501</v>
      </c>
      <c r="I87" s="25">
        <f t="shared" si="3"/>
        <v>1451.6533936708831</v>
      </c>
      <c r="J87" s="24">
        <v>5.01</v>
      </c>
      <c r="K87" s="24">
        <v>17.31595154</v>
      </c>
      <c r="L87" s="24">
        <v>37411.105479999998</v>
      </c>
      <c r="M87" s="24">
        <v>89.35187277</v>
      </c>
    </row>
    <row r="88" spans="1:13">
      <c r="A88" s="20" t="s">
        <v>12</v>
      </c>
      <c r="B88" s="20">
        <v>2005</v>
      </c>
      <c r="C88" s="20">
        <v>6</v>
      </c>
      <c r="D88" s="20">
        <v>38989059</v>
      </c>
      <c r="E88" s="22">
        <v>0.48912994814936156</v>
      </c>
      <c r="F88" s="23">
        <v>660765.19999999995</v>
      </c>
      <c r="G88" s="24">
        <f t="shared" si="2"/>
        <v>1.694745184796586</v>
      </c>
      <c r="H88" s="25">
        <v>1.99444008139596</v>
      </c>
      <c r="I88" s="25">
        <f t="shared" si="3"/>
        <v>1476.3797693949598</v>
      </c>
      <c r="J88" s="24">
        <v>10.19</v>
      </c>
      <c r="K88" s="24">
        <v>17.2708154</v>
      </c>
      <c r="L88" s="24">
        <v>37689.570399999997</v>
      </c>
      <c r="M88" s="24">
        <v>89.827302579999994</v>
      </c>
    </row>
    <row r="89" spans="1:13">
      <c r="A89" s="20" t="s">
        <v>12</v>
      </c>
      <c r="B89" s="20">
        <v>2006</v>
      </c>
      <c r="C89" s="20">
        <v>7</v>
      </c>
      <c r="D89" s="20">
        <v>39331104</v>
      </c>
      <c r="E89" s="22">
        <v>0.61323719007718491</v>
      </c>
      <c r="F89" s="23">
        <v>850026.6</v>
      </c>
      <c r="G89" s="24">
        <f t="shared" si="2"/>
        <v>2.1612070690921872</v>
      </c>
      <c r="H89" s="25">
        <v>2.0820642615395202</v>
      </c>
      <c r="I89" s="25">
        <f t="shared" si="3"/>
        <v>1502.0697438252221</v>
      </c>
      <c r="J89" s="24">
        <v>35.479999999999997</v>
      </c>
      <c r="K89" s="24">
        <v>18.406529339999999</v>
      </c>
      <c r="L89" s="24">
        <v>39113.943950000001</v>
      </c>
      <c r="M89" s="24">
        <v>90.421667290000002</v>
      </c>
    </row>
    <row r="90" spans="1:13">
      <c r="A90" s="20" t="s">
        <v>12</v>
      </c>
      <c r="B90" s="20">
        <v>2007</v>
      </c>
      <c r="C90" s="20">
        <v>8</v>
      </c>
      <c r="D90" s="20">
        <v>39593509</v>
      </c>
      <c r="E90" s="22">
        <v>0.71066105290236625</v>
      </c>
      <c r="F90" s="23">
        <v>1017022.6</v>
      </c>
      <c r="G90" s="24">
        <f t="shared" si="2"/>
        <v>2.5686599285756664</v>
      </c>
      <c r="H90" s="25">
        <v>2.1530703757501501</v>
      </c>
      <c r="I90" s="25">
        <f t="shared" si="3"/>
        <v>1504.4928797093546</v>
      </c>
      <c r="J90" s="24">
        <v>10.130000000000001</v>
      </c>
      <c r="K90" s="24">
        <v>17.640970119999999</v>
      </c>
      <c r="L90" s="24">
        <v>40449.663699999997</v>
      </c>
      <c r="M90" s="24">
        <v>91.019717400000005</v>
      </c>
    </row>
    <row r="91" spans="1:13">
      <c r="A91" s="20" t="s">
        <v>12</v>
      </c>
      <c r="B91" s="20">
        <v>2008</v>
      </c>
      <c r="C91" s="20">
        <v>9</v>
      </c>
      <c r="D91" s="20">
        <v>40008680</v>
      </c>
      <c r="E91" s="22">
        <v>0.89875575521943019</v>
      </c>
      <c r="F91" s="23">
        <v>1311695.3999999999</v>
      </c>
      <c r="G91" s="24">
        <f t="shared" si="2"/>
        <v>3.2785270596280607</v>
      </c>
      <c r="H91" s="25">
        <v>2.24890564649571</v>
      </c>
      <c r="I91" s="25">
        <f t="shared" si="3"/>
        <v>1540.9194030363244</v>
      </c>
      <c r="J91" s="24">
        <v>9.58</v>
      </c>
      <c r="K91" s="24">
        <v>17.9414306</v>
      </c>
      <c r="L91" s="24">
        <v>40935.729679999997</v>
      </c>
      <c r="M91" s="24">
        <v>91.725945469999999</v>
      </c>
    </row>
    <row r="92" spans="1:13">
      <c r="A92" s="20" t="s">
        <v>12</v>
      </c>
      <c r="B92" s="20">
        <v>2009</v>
      </c>
      <c r="C92" s="20">
        <v>10</v>
      </c>
      <c r="D92" s="20">
        <v>40079353</v>
      </c>
      <c r="E92" s="22">
        <v>1.0753265918839521</v>
      </c>
      <c r="F92" s="23">
        <v>1617917.4</v>
      </c>
      <c r="G92" s="24">
        <f t="shared" si="2"/>
        <v>4.0367852245519034</v>
      </c>
      <c r="H92" s="25">
        <v>2.3469820419907599</v>
      </c>
      <c r="I92" s="25">
        <f t="shared" si="3"/>
        <v>1559.8893988202133</v>
      </c>
      <c r="J92" s="24">
        <v>4.38</v>
      </c>
      <c r="K92" s="24">
        <v>17.86880944</v>
      </c>
      <c r="L92" s="24">
        <v>38737.132550000002</v>
      </c>
      <c r="M92" s="24">
        <v>92.292956919999995</v>
      </c>
    </row>
    <row r="93" spans="1:13">
      <c r="A93" s="20" t="s">
        <v>12</v>
      </c>
      <c r="B93" s="20">
        <v>2010</v>
      </c>
      <c r="C93" s="20">
        <v>11</v>
      </c>
      <c r="D93" s="20">
        <v>40296678</v>
      </c>
      <c r="E93" s="22">
        <v>1.2698364872468602</v>
      </c>
      <c r="F93" s="23">
        <v>1979221.4</v>
      </c>
      <c r="G93" s="24">
        <f t="shared" si="2"/>
        <v>4.9116242286771135</v>
      </c>
      <c r="H93" s="25">
        <v>2.44596668767467</v>
      </c>
      <c r="I93" s="25">
        <f t="shared" si="3"/>
        <v>1569.2927262203416</v>
      </c>
      <c r="J93" s="24">
        <v>31.79</v>
      </c>
      <c r="K93" s="24">
        <v>18.368315219999999</v>
      </c>
      <c r="L93" s="24">
        <v>40416.20379</v>
      </c>
      <c r="M93" s="24">
        <v>92.9694006</v>
      </c>
    </row>
    <row r="94" spans="1:13">
      <c r="A94" s="20" t="s">
        <v>12</v>
      </c>
      <c r="B94" s="20">
        <v>2011</v>
      </c>
      <c r="C94" s="20">
        <v>12</v>
      </c>
      <c r="D94" s="20">
        <v>39733564</v>
      </c>
      <c r="E94" s="22">
        <v>1.2220819929686393</v>
      </c>
      <c r="F94" s="23">
        <v>2037139.4</v>
      </c>
      <c r="G94" s="24">
        <f t="shared" si="2"/>
        <v>5.1269989271538794</v>
      </c>
      <c r="H94" s="25">
        <v>2.4872796229775398</v>
      </c>
      <c r="I94" s="25">
        <f t="shared" si="3"/>
        <v>1492.1215694511027</v>
      </c>
      <c r="J94" s="24">
        <v>8.5500000000000007</v>
      </c>
      <c r="K94" s="24">
        <v>17.31005644</v>
      </c>
      <c r="L94" s="24">
        <v>42720.681620000003</v>
      </c>
      <c r="M94" s="24">
        <v>93.549700299999998</v>
      </c>
    </row>
    <row r="95" spans="1:13">
      <c r="A95" s="20" t="s">
        <v>12</v>
      </c>
      <c r="B95" s="20">
        <v>2012</v>
      </c>
      <c r="C95" s="20">
        <v>13</v>
      </c>
      <c r="D95" s="20">
        <v>39984022</v>
      </c>
      <c r="E95" s="22">
        <v>1.2272167556268025</v>
      </c>
      <c r="F95" s="23">
        <v>2073637.4</v>
      </c>
      <c r="G95" s="24">
        <f t="shared" si="2"/>
        <v>5.1861651136546492</v>
      </c>
      <c r="H95" s="25">
        <v>2.5435042203057701</v>
      </c>
      <c r="I95" s="25">
        <f t="shared" si="3"/>
        <v>1505.2925825733694</v>
      </c>
      <c r="J95" s="24">
        <v>15.44</v>
      </c>
      <c r="K95" s="24">
        <v>17.750691920000001</v>
      </c>
      <c r="L95" s="24">
        <v>42874.301299999999</v>
      </c>
      <c r="M95" s="24">
        <v>94.3</v>
      </c>
    </row>
    <row r="96" spans="1:13">
      <c r="A96" s="20" t="s">
        <v>12</v>
      </c>
      <c r="B96" s="20">
        <v>2013</v>
      </c>
      <c r="C96" s="20">
        <v>14</v>
      </c>
      <c r="D96" s="20">
        <v>39823811</v>
      </c>
      <c r="E96" s="22">
        <v>1.2179568319408722</v>
      </c>
      <c r="F96" s="23">
        <v>2081188</v>
      </c>
      <c r="G96" s="24">
        <f t="shared" si="2"/>
        <v>5.225989044594451</v>
      </c>
      <c r="H96" s="25">
        <v>2.6142176676813</v>
      </c>
      <c r="I96" s="25">
        <f t="shared" si="3"/>
        <v>1529.8974761208367</v>
      </c>
      <c r="J96" s="24">
        <v>27.64</v>
      </c>
      <c r="K96" s="24">
        <v>18.346877620000001</v>
      </c>
      <c r="L96" s="24">
        <v>42979.419880000001</v>
      </c>
      <c r="M96" s="24">
        <v>94.897438550000004</v>
      </c>
    </row>
    <row r="97" spans="1:13">
      <c r="A97" s="20" t="s">
        <v>12</v>
      </c>
      <c r="B97" s="20">
        <v>2014</v>
      </c>
      <c r="C97" s="20">
        <v>15</v>
      </c>
      <c r="D97" s="20">
        <v>40023520</v>
      </c>
      <c r="E97" s="22">
        <v>1.1657440044841627</v>
      </c>
      <c r="F97" s="23">
        <v>2109764.2000000002</v>
      </c>
      <c r="G97" s="24">
        <f t="shared" si="2"/>
        <v>5.2713109691501403</v>
      </c>
      <c r="H97" s="25">
        <v>2.7358261509272701</v>
      </c>
      <c r="I97" s="25">
        <f t="shared" si="3"/>
        <v>1511.672694396108</v>
      </c>
      <c r="J97" s="24">
        <v>10.5</v>
      </c>
      <c r="K97" s="24">
        <v>17.70904195</v>
      </c>
      <c r="L97" s="24">
        <v>43676.595959999999</v>
      </c>
      <c r="M97" s="24">
        <v>95.634724410000004</v>
      </c>
    </row>
    <row r="98" spans="1:13">
      <c r="A98" s="20" t="s">
        <v>12</v>
      </c>
      <c r="B98" s="20">
        <v>2015</v>
      </c>
      <c r="C98" s="20">
        <v>16</v>
      </c>
      <c r="D98" s="20">
        <v>40558210</v>
      </c>
      <c r="E98" s="22">
        <v>1.1875224180544068</v>
      </c>
      <c r="F98" s="23">
        <v>2179683</v>
      </c>
      <c r="G98" s="24">
        <f t="shared" si="2"/>
        <v>5.3742090688913535</v>
      </c>
      <c r="H98" s="25">
        <v>2.8566417221218598</v>
      </c>
      <c r="I98" s="25">
        <f t="shared" si="3"/>
        <v>1556.3391949055238</v>
      </c>
      <c r="J98" s="24">
        <v>54.76</v>
      </c>
      <c r="K98" s="24">
        <v>18.97151363</v>
      </c>
      <c r="L98" s="24">
        <v>44202.596879999997</v>
      </c>
      <c r="M98" s="24">
        <v>96.603045269999996</v>
      </c>
    </row>
    <row r="99" spans="1:13">
      <c r="A99" s="20" t="s">
        <v>14</v>
      </c>
      <c r="B99" s="20">
        <v>2000</v>
      </c>
      <c r="C99" s="20">
        <v>1</v>
      </c>
      <c r="D99" s="20">
        <v>2564398</v>
      </c>
      <c r="E99" s="22">
        <v>1.2216307226056046E-2</v>
      </c>
      <c r="F99" s="23">
        <v>16807.2</v>
      </c>
      <c r="G99" s="24">
        <f t="shared" si="2"/>
        <v>0.65540528420315414</v>
      </c>
      <c r="H99" s="25">
        <v>1.6649769017640399</v>
      </c>
      <c r="I99" s="25">
        <f t="shared" si="3"/>
        <v>1210.1878573609197</v>
      </c>
      <c r="J99" s="24">
        <v>0.53</v>
      </c>
      <c r="K99" s="24">
        <v>15.13535972</v>
      </c>
      <c r="L99" s="24">
        <v>42413.937859999998</v>
      </c>
      <c r="M99" s="24">
        <v>107.63929779999999</v>
      </c>
    </row>
    <row r="100" spans="1:13">
      <c r="A100" s="20" t="s">
        <v>14</v>
      </c>
      <c r="B100" s="20">
        <v>2001</v>
      </c>
      <c r="C100" s="20">
        <v>2</v>
      </c>
      <c r="D100" s="20">
        <v>2594213</v>
      </c>
      <c r="E100" s="22">
        <v>1.4238225340711161E-2</v>
      </c>
      <c r="F100" s="23">
        <v>20375.599999999999</v>
      </c>
      <c r="G100" s="24">
        <f t="shared" si="2"/>
        <v>0.78542509809333316</v>
      </c>
      <c r="H100" s="25">
        <v>1.74587394702162</v>
      </c>
      <c r="I100" s="25">
        <f t="shared" si="3"/>
        <v>1219.9958123525512</v>
      </c>
      <c r="J100" s="24">
        <v>0.41</v>
      </c>
      <c r="K100" s="24">
        <v>16.23426035</v>
      </c>
      <c r="L100" s="24">
        <v>42609.641779999998</v>
      </c>
      <c r="M100" s="24">
        <v>108.0666853</v>
      </c>
    </row>
    <row r="101" spans="1:13">
      <c r="A101" s="20" t="s">
        <v>14</v>
      </c>
      <c r="B101" s="20">
        <v>2002</v>
      </c>
      <c r="C101" s="20">
        <v>3</v>
      </c>
      <c r="D101" s="20">
        <v>2624484</v>
      </c>
      <c r="E101" s="22">
        <v>1.500433529765407E-2</v>
      </c>
      <c r="F101" s="23">
        <v>22050.400000000001</v>
      </c>
      <c r="G101" s="24">
        <f t="shared" si="2"/>
        <v>0.84018039355545704</v>
      </c>
      <c r="H101" s="25">
        <v>1.7980653327043901</v>
      </c>
      <c r="I101" s="25">
        <f t="shared" si="3"/>
        <v>1223.505022085068</v>
      </c>
      <c r="J101" s="24">
        <v>0.56999999999999995</v>
      </c>
      <c r="K101" s="24">
        <v>17.67595304</v>
      </c>
      <c r="L101" s="24">
        <v>42655.707470000001</v>
      </c>
      <c r="M101" s="24">
        <v>108.5321915</v>
      </c>
    </row>
    <row r="102" spans="1:13">
      <c r="A102" s="20" t="s">
        <v>14</v>
      </c>
      <c r="B102" s="20">
        <v>2003</v>
      </c>
      <c r="C102" s="20">
        <v>4</v>
      </c>
      <c r="D102" s="20">
        <v>2653281</v>
      </c>
      <c r="E102" s="22">
        <v>1.6838918352101509E-2</v>
      </c>
      <c r="F102" s="23">
        <v>25441.4</v>
      </c>
      <c r="G102" s="24">
        <f t="shared" si="2"/>
        <v>0.95886564596814294</v>
      </c>
      <c r="H102" s="25">
        <v>1.86652499417579</v>
      </c>
      <c r="I102" s="25">
        <f t="shared" si="3"/>
        <v>1235.398287007903</v>
      </c>
      <c r="J102" s="24">
        <v>0.11</v>
      </c>
      <c r="K102" s="24">
        <v>17.563656529999999</v>
      </c>
      <c r="L102" s="24">
        <v>42701.564539999999</v>
      </c>
      <c r="M102" s="24">
        <v>109.01106969999999</v>
      </c>
    </row>
    <row r="103" spans="1:13">
      <c r="A103" s="20" t="s">
        <v>14</v>
      </c>
      <c r="B103" s="20">
        <v>2004</v>
      </c>
      <c r="C103" s="20">
        <v>5</v>
      </c>
      <c r="D103" s="20">
        <v>2673422</v>
      </c>
      <c r="E103" s="22">
        <v>1.9747660485176975E-2</v>
      </c>
      <c r="F103" s="23">
        <v>30780.2</v>
      </c>
      <c r="G103" s="24">
        <f t="shared" si="2"/>
        <v>1.151340865751834</v>
      </c>
      <c r="H103" s="25">
        <v>1.9453868972061199</v>
      </c>
      <c r="I103" s="25">
        <f t="shared" si="3"/>
        <v>1248.1023501581649</v>
      </c>
      <c r="J103" s="24">
        <v>0</v>
      </c>
      <c r="K103" s="24">
        <v>15.837173910000001</v>
      </c>
      <c r="L103" s="24">
        <v>43726.133280000002</v>
      </c>
      <c r="M103" s="24">
        <v>109.5386362</v>
      </c>
    </row>
    <row r="104" spans="1:13">
      <c r="A104" s="20" t="s">
        <v>14</v>
      </c>
      <c r="B104" s="20">
        <v>2005</v>
      </c>
      <c r="C104" s="20">
        <v>6</v>
      </c>
      <c r="D104" s="20">
        <v>2690903</v>
      </c>
      <c r="E104" s="22">
        <v>2.2506987426487442E-2</v>
      </c>
      <c r="F104" s="23">
        <v>36152.6</v>
      </c>
      <c r="G104" s="24">
        <f t="shared" si="2"/>
        <v>1.3435118248409548</v>
      </c>
      <c r="H104" s="25">
        <v>2.0188578834108601</v>
      </c>
      <c r="I104" s="25">
        <f t="shared" si="3"/>
        <v>1256.8503786115875</v>
      </c>
      <c r="J104" s="24">
        <v>0.01</v>
      </c>
      <c r="K104" s="24">
        <v>15.95939905</v>
      </c>
      <c r="L104" s="24">
        <v>44634.041089999999</v>
      </c>
      <c r="M104" s="24">
        <v>110.1325466</v>
      </c>
    </row>
    <row r="105" spans="1:13">
      <c r="A105" s="20" t="s">
        <v>14</v>
      </c>
      <c r="B105" s="20">
        <v>2006</v>
      </c>
      <c r="C105" s="20">
        <v>7</v>
      </c>
      <c r="D105" s="20">
        <v>2693528</v>
      </c>
      <c r="E105" s="22">
        <v>2.6460520502668138E-2</v>
      </c>
      <c r="F105" s="23">
        <v>43817.8</v>
      </c>
      <c r="G105" s="24">
        <f t="shared" si="2"/>
        <v>1.6267809356353451</v>
      </c>
      <c r="H105" s="25">
        <v>2.10406852288952</v>
      </c>
      <c r="I105" s="25">
        <f t="shared" si="3"/>
        <v>1270.596613452451</v>
      </c>
      <c r="J105" s="24">
        <v>0.42</v>
      </c>
      <c r="K105" s="24">
        <v>17.63812021</v>
      </c>
      <c r="L105" s="24">
        <v>46243.372170000002</v>
      </c>
      <c r="M105" s="24">
        <v>110.65932859999999</v>
      </c>
    </row>
    <row r="106" spans="1:13">
      <c r="A106" s="20" t="s">
        <v>14</v>
      </c>
      <c r="B106" s="20">
        <v>2007</v>
      </c>
      <c r="C106" s="20">
        <v>8</v>
      </c>
      <c r="D106" s="20">
        <v>2707298</v>
      </c>
      <c r="E106" s="22">
        <v>3.103394045406279E-2</v>
      </c>
      <c r="F106" s="23">
        <v>53179.199999999997</v>
      </c>
      <c r="G106" s="24">
        <f t="shared" si="2"/>
        <v>1.9642905952724818</v>
      </c>
      <c r="H106" s="25">
        <v>2.1954648631270999</v>
      </c>
      <c r="I106" s="25">
        <f t="shared" si="3"/>
        <v>1281.2138172682839</v>
      </c>
      <c r="J106" s="24">
        <v>0</v>
      </c>
      <c r="K106" s="24">
        <v>16.5559394</v>
      </c>
      <c r="L106" s="24">
        <v>46495.718829999998</v>
      </c>
      <c r="M106" s="24">
        <v>111.30359489999999</v>
      </c>
    </row>
    <row r="107" spans="1:13">
      <c r="A107" s="20" t="s">
        <v>14</v>
      </c>
      <c r="B107" s="20">
        <v>2008</v>
      </c>
      <c r="C107" s="20">
        <v>9</v>
      </c>
      <c r="D107" s="20">
        <v>2768347</v>
      </c>
      <c r="E107" s="22">
        <v>3.4839439375038493E-2</v>
      </c>
      <c r="F107" s="23">
        <v>61887.8</v>
      </c>
      <c r="G107" s="24">
        <f t="shared" si="2"/>
        <v>2.23555067338018</v>
      </c>
      <c r="H107" s="25">
        <v>2.2888179705358098</v>
      </c>
      <c r="I107" s="25">
        <f t="shared" si="3"/>
        <v>1288.4790689761305</v>
      </c>
      <c r="J107" s="24">
        <v>0.03</v>
      </c>
      <c r="K107" s="24">
        <v>16.788065320000001</v>
      </c>
      <c r="L107" s="24">
        <v>46015.141900000002</v>
      </c>
      <c r="M107" s="24">
        <v>112.4071513</v>
      </c>
    </row>
    <row r="108" spans="1:13">
      <c r="A108" s="20" t="s">
        <v>14</v>
      </c>
      <c r="B108" s="20">
        <v>2009</v>
      </c>
      <c r="C108" s="20">
        <v>10</v>
      </c>
      <c r="D108" s="20">
        <v>2800534</v>
      </c>
      <c r="E108" s="22">
        <v>3.7186526354620698E-2</v>
      </c>
      <c r="F108" s="23">
        <v>68392.399999999994</v>
      </c>
      <c r="G108" s="24">
        <f t="shared" si="2"/>
        <v>2.442119967120556</v>
      </c>
      <c r="H108" s="25">
        <v>2.4033092937635598</v>
      </c>
      <c r="I108" s="25">
        <f t="shared" si="3"/>
        <v>1306.7347306256759</v>
      </c>
      <c r="J108" s="24">
        <v>0.11</v>
      </c>
      <c r="K108" s="24">
        <v>16.58759714</v>
      </c>
      <c r="L108" s="24">
        <v>43474.279600000002</v>
      </c>
      <c r="M108" s="24">
        <v>113.29375039999999</v>
      </c>
    </row>
    <row r="109" spans="1:13">
      <c r="A109" s="20" t="s">
        <v>14</v>
      </c>
      <c r="B109" s="20">
        <v>2010</v>
      </c>
      <c r="C109" s="20">
        <v>11</v>
      </c>
      <c r="D109" s="20">
        <v>2812367</v>
      </c>
      <c r="E109" s="22">
        <v>4.018916678089058E-2</v>
      </c>
      <c r="F109" s="23">
        <v>77009.2</v>
      </c>
      <c r="G109" s="24">
        <f t="shared" si="2"/>
        <v>2.7382343769500923</v>
      </c>
      <c r="H109" s="25">
        <v>2.5171696034652702</v>
      </c>
      <c r="I109" s="25">
        <f t="shared" si="3"/>
        <v>1313.6475772953613</v>
      </c>
      <c r="J109" s="24">
        <v>2.19</v>
      </c>
      <c r="K109" s="24">
        <v>16.850454689999999</v>
      </c>
      <c r="L109" s="24">
        <v>44101.34304</v>
      </c>
      <c r="M109" s="24">
        <v>114.0146361</v>
      </c>
    </row>
    <row r="110" spans="1:13">
      <c r="A110" s="20" t="s">
        <v>14</v>
      </c>
      <c r="B110" s="20">
        <v>2011</v>
      </c>
      <c r="C110" s="20">
        <v>12</v>
      </c>
      <c r="D110" s="20">
        <v>2759617</v>
      </c>
      <c r="E110" s="22">
        <v>4.2947187556515463E-2</v>
      </c>
      <c r="F110" s="23">
        <v>85637.8</v>
      </c>
      <c r="G110" s="24">
        <f t="shared" si="2"/>
        <v>3.1032494726623296</v>
      </c>
      <c r="H110" s="25">
        <v>2.6564527713634898</v>
      </c>
      <c r="I110" s="25">
        <f t="shared" si="3"/>
        <v>1332.2058180706777</v>
      </c>
      <c r="J110" s="24">
        <v>0</v>
      </c>
      <c r="K110" s="24">
        <v>16.387366249999999</v>
      </c>
      <c r="L110" s="24">
        <v>44482.800170000002</v>
      </c>
      <c r="M110" s="24">
        <v>114.682318</v>
      </c>
    </row>
    <row r="111" spans="1:13">
      <c r="A111" s="20" t="s">
        <v>14</v>
      </c>
      <c r="B111" s="20">
        <v>2012</v>
      </c>
      <c r="C111" s="20">
        <v>13</v>
      </c>
      <c r="D111" s="20">
        <v>2777758</v>
      </c>
      <c r="E111" s="22">
        <v>4.6222946021878257E-2</v>
      </c>
      <c r="F111" s="23">
        <v>95839.4</v>
      </c>
      <c r="G111" s="24">
        <f t="shared" si="2"/>
        <v>3.4502429657299158</v>
      </c>
      <c r="H111" s="25">
        <v>2.8192445254522598</v>
      </c>
      <c r="I111" s="25">
        <f t="shared" si="3"/>
        <v>1359.7099681598129</v>
      </c>
      <c r="J111" s="24">
        <v>0.38</v>
      </c>
      <c r="K111" s="24">
        <v>15.717202439999999</v>
      </c>
      <c r="L111" s="24">
        <v>44424.651610000001</v>
      </c>
      <c r="M111" s="24">
        <v>115.6</v>
      </c>
    </row>
    <row r="112" spans="1:13">
      <c r="A112" s="20" t="s">
        <v>14</v>
      </c>
      <c r="B112" s="20">
        <v>2013</v>
      </c>
      <c r="C112" s="20">
        <v>14</v>
      </c>
      <c r="D112" s="20">
        <v>2819642</v>
      </c>
      <c r="E112" s="22">
        <v>4.8500172030919185E-2</v>
      </c>
      <c r="F112" s="23">
        <v>105305</v>
      </c>
      <c r="G112" s="24">
        <f t="shared" si="2"/>
        <v>3.734693978881007</v>
      </c>
      <c r="H112" s="25">
        <v>2.9711953229516701</v>
      </c>
      <c r="I112" s="25">
        <f t="shared" si="3"/>
        <v>1368.4391462952233</v>
      </c>
      <c r="J112" s="24">
        <v>0.52</v>
      </c>
      <c r="K112" s="24">
        <v>16.80754829</v>
      </c>
      <c r="L112" s="24">
        <v>44662.32069</v>
      </c>
      <c r="M112" s="24">
        <v>116.81532110000001</v>
      </c>
    </row>
    <row r="113" spans="1:13">
      <c r="A113" s="20" t="s">
        <v>14</v>
      </c>
      <c r="B113" s="20">
        <v>2014</v>
      </c>
      <c r="C113" s="20">
        <v>15</v>
      </c>
      <c r="D113" s="20">
        <v>2832026</v>
      </c>
      <c r="E113" s="22">
        <v>5.1261225281271278E-2</v>
      </c>
      <c r="F113" s="23">
        <v>114653.4</v>
      </c>
      <c r="G113" s="24">
        <f t="shared" si="2"/>
        <v>4.0484585946597944</v>
      </c>
      <c r="H113" s="25">
        <v>3.1364797275119498</v>
      </c>
      <c r="I113" s="25">
        <f t="shared" si="3"/>
        <v>1402.3116096175993</v>
      </c>
      <c r="J113" s="24">
        <v>1.45</v>
      </c>
      <c r="K113" s="24">
        <v>17.10427726</v>
      </c>
      <c r="L113" s="24">
        <v>45187.107279999997</v>
      </c>
      <c r="M113" s="24">
        <v>117.6856336</v>
      </c>
    </row>
    <row r="114" spans="1:13">
      <c r="A114" s="20" t="s">
        <v>14</v>
      </c>
      <c r="B114" s="20">
        <v>2015</v>
      </c>
      <c r="C114" s="20">
        <v>16</v>
      </c>
      <c r="D114" s="20">
        <v>2851242</v>
      </c>
      <c r="E114" s="22">
        <v>5.3109358228360458E-2</v>
      </c>
      <c r="F114" s="23">
        <v>122342.2</v>
      </c>
      <c r="G114" s="24">
        <f t="shared" si="2"/>
        <v>4.2908388695172137</v>
      </c>
      <c r="H114" s="25">
        <v>3.2835997597669402</v>
      </c>
      <c r="I114" s="25">
        <f t="shared" si="3"/>
        <v>1425.4270065441096</v>
      </c>
      <c r="J114" s="24">
        <v>0.1</v>
      </c>
      <c r="K114" s="24">
        <v>15.924577080000001</v>
      </c>
      <c r="L114" s="24">
        <v>45649.601159999998</v>
      </c>
      <c r="M114" s="24">
        <v>118.6590518</v>
      </c>
    </row>
    <row r="115" spans="1:13">
      <c r="A115" s="20" t="s">
        <v>16</v>
      </c>
      <c r="B115" s="20">
        <v>2000</v>
      </c>
      <c r="C115" s="20">
        <v>1</v>
      </c>
      <c r="D115" s="20">
        <v>552343</v>
      </c>
      <c r="E115" s="22">
        <v>1.280258922701814E-5</v>
      </c>
      <c r="F115" s="23">
        <v>50</v>
      </c>
      <c r="G115" s="24">
        <f t="shared" si="2"/>
        <v>9.0523460965378395E-3</v>
      </c>
      <c r="H115" s="25">
        <v>1.5553428843439701</v>
      </c>
      <c r="I115" s="25">
        <f t="shared" si="3"/>
        <v>398.24832110842863</v>
      </c>
      <c r="J115" s="24">
        <v>0</v>
      </c>
      <c r="K115" s="24">
        <v>15.37162558</v>
      </c>
      <c r="L115" s="24">
        <v>15655.23199</v>
      </c>
      <c r="M115" s="24">
        <v>65.023002009999999</v>
      </c>
    </row>
    <row r="116" spans="1:13">
      <c r="A116" s="20" t="s">
        <v>16</v>
      </c>
      <c r="B116" s="20">
        <v>2001</v>
      </c>
      <c r="C116" s="20">
        <v>2</v>
      </c>
      <c r="D116" s="20">
        <v>557269</v>
      </c>
      <c r="E116" s="22">
        <v>1.659849531227686E-5</v>
      </c>
      <c r="F116" s="23">
        <v>69</v>
      </c>
      <c r="G116" s="24">
        <f t="shared" si="2"/>
        <v>1.2381812015382158E-2</v>
      </c>
      <c r="H116" s="25">
        <v>1.64525307781648</v>
      </c>
      <c r="I116" s="25">
        <f t="shared" si="3"/>
        <v>395.778630429651</v>
      </c>
      <c r="J116" s="24">
        <v>6.48</v>
      </c>
      <c r="K116" s="24">
        <v>16.950052790000001</v>
      </c>
      <c r="L116" s="24">
        <v>16747.958190000001</v>
      </c>
      <c r="M116" s="24">
        <v>65.031430060000005</v>
      </c>
    </row>
    <row r="117" spans="1:13">
      <c r="A117" s="20" t="s">
        <v>16</v>
      </c>
      <c r="B117" s="20">
        <v>2002</v>
      </c>
      <c r="C117" s="20">
        <v>3</v>
      </c>
      <c r="D117" s="20">
        <v>562069</v>
      </c>
      <c r="E117" s="22">
        <v>2.1375322470732206E-5</v>
      </c>
      <c r="F117" s="23">
        <v>92</v>
      </c>
      <c r="G117" s="24">
        <f t="shared" si="2"/>
        <v>1.6368097155331465E-2</v>
      </c>
      <c r="H117" s="25">
        <v>1.71473599957585</v>
      </c>
      <c r="I117" s="25">
        <f t="shared" si="3"/>
        <v>398.40255372942516</v>
      </c>
      <c r="J117" s="24">
        <v>5.31</v>
      </c>
      <c r="K117" s="24">
        <v>18.00787983</v>
      </c>
      <c r="L117" s="24">
        <v>17883.895700000001</v>
      </c>
      <c r="M117" s="24">
        <v>65.045394779999995</v>
      </c>
    </row>
    <row r="118" spans="1:13">
      <c r="A118" s="20" t="s">
        <v>16</v>
      </c>
      <c r="B118" s="20">
        <v>2003</v>
      </c>
      <c r="C118" s="20">
        <v>4</v>
      </c>
      <c r="D118" s="20">
        <v>567386</v>
      </c>
      <c r="E118" s="22">
        <v>2.4755372731501048E-5</v>
      </c>
      <c r="F118" s="23">
        <v>107</v>
      </c>
      <c r="G118" s="24">
        <f t="shared" si="2"/>
        <v>1.8858413848773146E-2</v>
      </c>
      <c r="H118" s="25">
        <v>1.75690453619836</v>
      </c>
      <c r="I118" s="25">
        <f t="shared" si="3"/>
        <v>406.47501539491003</v>
      </c>
      <c r="J118" s="24">
        <v>13.59</v>
      </c>
      <c r="K118" s="24">
        <v>16.696615090000002</v>
      </c>
      <c r="L118" s="24">
        <v>19326.417700000002</v>
      </c>
      <c r="M118" s="24">
        <v>65.070340119999997</v>
      </c>
    </row>
    <row r="119" spans="1:13">
      <c r="A119" s="20" t="s">
        <v>16</v>
      </c>
      <c r="B119" s="20">
        <v>2004</v>
      </c>
      <c r="C119" s="20">
        <v>5</v>
      </c>
      <c r="D119" s="20">
        <v>572611</v>
      </c>
      <c r="E119" s="22">
        <v>3.5493053186638254E-5</v>
      </c>
      <c r="F119" s="23">
        <v>158</v>
      </c>
      <c r="G119" s="24">
        <f t="shared" si="2"/>
        <v>2.7592903384671272E-2</v>
      </c>
      <c r="H119" s="25">
        <v>1.82751984510292</v>
      </c>
      <c r="I119" s="25">
        <f t="shared" si="3"/>
        <v>410.53328520173937</v>
      </c>
      <c r="J119" s="24">
        <v>0</v>
      </c>
      <c r="K119" s="24">
        <v>15.623366450000001</v>
      </c>
      <c r="L119" s="24">
        <v>20677.3887</v>
      </c>
      <c r="M119" s="24">
        <v>65.105280899999997</v>
      </c>
    </row>
    <row r="120" spans="1:13">
      <c r="A120" s="20" t="s">
        <v>16</v>
      </c>
      <c r="B120" s="20">
        <v>2005</v>
      </c>
      <c r="C120" s="20">
        <v>6</v>
      </c>
      <c r="D120" s="20">
        <v>569271</v>
      </c>
      <c r="E120" s="22">
        <v>5.26867471812986E-5</v>
      </c>
      <c r="F120" s="23">
        <v>241</v>
      </c>
      <c r="G120" s="24">
        <f t="shared" si="2"/>
        <v>4.2334845794006717E-2</v>
      </c>
      <c r="H120" s="25">
        <v>1.89349019395246</v>
      </c>
      <c r="I120" s="25">
        <f t="shared" si="3"/>
        <v>413.94953999602205</v>
      </c>
      <c r="J120" s="24">
        <v>0.04</v>
      </c>
      <c r="K120" s="24">
        <v>16.299270759999999</v>
      </c>
      <c r="L120" s="24">
        <v>22738.787209999999</v>
      </c>
      <c r="M120" s="24">
        <v>65.135937010000006</v>
      </c>
    </row>
    <row r="121" spans="1:13">
      <c r="A121" s="20" t="s">
        <v>16</v>
      </c>
      <c r="B121" s="20">
        <v>2006</v>
      </c>
      <c r="C121" s="20">
        <v>7</v>
      </c>
      <c r="D121" s="20">
        <v>575256</v>
      </c>
      <c r="E121" s="22">
        <v>6.5563980026303717E-5</v>
      </c>
      <c r="F121" s="23">
        <v>308</v>
      </c>
      <c r="G121" s="24">
        <f t="shared" si="2"/>
        <v>5.3541379837846112E-2</v>
      </c>
      <c r="H121" s="25">
        <v>1.9381063579367399</v>
      </c>
      <c r="I121" s="25">
        <f t="shared" si="3"/>
        <v>412.56482643057348</v>
      </c>
      <c r="J121" s="24">
        <v>7.57</v>
      </c>
      <c r="K121" s="24">
        <v>17.462942089999999</v>
      </c>
      <c r="L121" s="24">
        <v>25225.786250000001</v>
      </c>
      <c r="M121" s="24">
        <v>65.20575187</v>
      </c>
    </row>
    <row r="122" spans="1:13">
      <c r="A122" s="20" t="s">
        <v>16</v>
      </c>
      <c r="B122" s="20">
        <v>2007</v>
      </c>
      <c r="C122" s="20">
        <v>8</v>
      </c>
      <c r="D122" s="20">
        <v>581351</v>
      </c>
      <c r="E122" s="22">
        <v>8.0704150776091623E-5</v>
      </c>
      <c r="F122" s="23">
        <v>386</v>
      </c>
      <c r="G122" s="24">
        <f t="shared" si="2"/>
        <v>6.6397064768100519E-2</v>
      </c>
      <c r="H122" s="25">
        <v>1.9852975152280501</v>
      </c>
      <c r="I122" s="25">
        <f t="shared" si="3"/>
        <v>415.08225389731757</v>
      </c>
      <c r="J122" s="24">
        <v>0.87</v>
      </c>
      <c r="K122" s="24">
        <v>16.66057829</v>
      </c>
      <c r="L122" s="24">
        <v>27337.793740000001</v>
      </c>
      <c r="M122" s="24">
        <v>65.296180789999994</v>
      </c>
    </row>
    <row r="123" spans="1:13">
      <c r="A123" s="20" t="s">
        <v>16</v>
      </c>
      <c r="B123" s="20">
        <v>2008</v>
      </c>
      <c r="C123" s="20">
        <v>9</v>
      </c>
      <c r="D123" s="20">
        <v>591445</v>
      </c>
      <c r="E123" s="22">
        <v>9.7227748853392663E-5</v>
      </c>
      <c r="F123" s="23">
        <v>474</v>
      </c>
      <c r="G123" s="24">
        <f t="shared" si="2"/>
        <v>8.0142701350083265E-2</v>
      </c>
      <c r="H123" s="25">
        <v>2.0451312579789298</v>
      </c>
      <c r="I123" s="25">
        <f t="shared" si="3"/>
        <v>419.50107241138898</v>
      </c>
      <c r="J123" s="24">
        <v>0.17</v>
      </c>
      <c r="K123" s="24">
        <v>15.608589309999999</v>
      </c>
      <c r="L123" s="24">
        <v>25942.77954</v>
      </c>
      <c r="M123" s="24">
        <v>65.432965030000005</v>
      </c>
    </row>
    <row r="124" spans="1:13">
      <c r="A124" s="20" t="s">
        <v>16</v>
      </c>
      <c r="B124" s="20">
        <v>2009</v>
      </c>
      <c r="C124" s="20">
        <v>10</v>
      </c>
      <c r="D124" s="20">
        <v>590774</v>
      </c>
      <c r="E124" s="22">
        <v>1.0683543849054651E-4</v>
      </c>
      <c r="F124" s="23">
        <v>535</v>
      </c>
      <c r="G124" s="24">
        <f t="shared" si="2"/>
        <v>9.0559164756742846E-2</v>
      </c>
      <c r="H124" s="25">
        <v>2.1042320078358498</v>
      </c>
      <c r="I124" s="25">
        <f t="shared" si="3"/>
        <v>420.19915746352547</v>
      </c>
      <c r="J124" s="24">
        <v>0</v>
      </c>
      <c r="K124" s="24">
        <v>15.70224808</v>
      </c>
      <c r="L124" s="24">
        <v>22167.577969999998</v>
      </c>
      <c r="M124" s="24">
        <v>65.558064509999994</v>
      </c>
    </row>
    <row r="125" spans="1:13">
      <c r="A125" s="20" t="s">
        <v>16</v>
      </c>
      <c r="B125" s="20">
        <v>2010</v>
      </c>
      <c r="C125" s="20">
        <v>11</v>
      </c>
      <c r="D125" s="20">
        <v>588389</v>
      </c>
      <c r="E125" s="22">
        <v>1.1402614045643604E-4</v>
      </c>
      <c r="F125" s="23">
        <v>585</v>
      </c>
      <c r="G125" s="24">
        <f t="shared" si="2"/>
        <v>9.9424020503442456E-2</v>
      </c>
      <c r="H125" s="25">
        <v>2.1689411748028502</v>
      </c>
      <c r="I125" s="25">
        <f t="shared" si="3"/>
        <v>422.76237784584134</v>
      </c>
      <c r="J125" s="24">
        <v>42.12</v>
      </c>
      <c r="K125" s="24">
        <v>17.878304809999999</v>
      </c>
      <c r="L125" s="24">
        <v>22710.01485</v>
      </c>
      <c r="M125" s="24">
        <v>65.755818000000005</v>
      </c>
    </row>
    <row r="126" spans="1:13">
      <c r="A126" s="20" t="s">
        <v>16</v>
      </c>
      <c r="B126" s="20">
        <v>2011</v>
      </c>
      <c r="C126" s="20">
        <v>12</v>
      </c>
      <c r="D126" s="20">
        <v>588606</v>
      </c>
      <c r="E126" s="22">
        <v>1.3206983931615695E-4</v>
      </c>
      <c r="F126" s="23">
        <v>689</v>
      </c>
      <c r="G126" s="24">
        <f t="shared" si="2"/>
        <v>0.117056231163121</v>
      </c>
      <c r="H126" s="25">
        <v>2.2595872451392398</v>
      </c>
      <c r="I126" s="25">
        <f t="shared" si="3"/>
        <v>433.12528938516283</v>
      </c>
      <c r="J126" s="24">
        <v>13.94</v>
      </c>
      <c r="K126" s="24">
        <v>18.02001825</v>
      </c>
      <c r="L126" s="24">
        <v>24502.071909999999</v>
      </c>
      <c r="M126" s="24">
        <v>66.052909</v>
      </c>
    </row>
    <row r="127" spans="1:13">
      <c r="A127" s="20" t="s">
        <v>16</v>
      </c>
      <c r="B127" s="20">
        <v>2012</v>
      </c>
      <c r="C127" s="20">
        <v>13</v>
      </c>
      <c r="D127" s="20">
        <v>598833</v>
      </c>
      <c r="E127" s="22">
        <v>1.5498292858061511E-4</v>
      </c>
      <c r="F127" s="23">
        <v>829</v>
      </c>
      <c r="G127" s="24">
        <f t="shared" si="2"/>
        <v>0.13843592453989675</v>
      </c>
      <c r="H127" s="25">
        <v>2.3929294409881399</v>
      </c>
      <c r="I127" s="25">
        <f t="shared" si="3"/>
        <v>447.36213830050195</v>
      </c>
      <c r="J127" s="24">
        <v>6.33</v>
      </c>
      <c r="K127" s="24">
        <v>15.66608111</v>
      </c>
      <c r="L127" s="24">
        <v>25643.124980000001</v>
      </c>
      <c r="M127" s="24">
        <v>66.7</v>
      </c>
    </row>
    <row r="128" spans="1:13">
      <c r="A128" s="20" t="s">
        <v>16</v>
      </c>
      <c r="B128" s="20">
        <v>2013</v>
      </c>
      <c r="C128" s="20">
        <v>14</v>
      </c>
      <c r="D128" s="20">
        <v>588575</v>
      </c>
      <c r="E128" s="22">
        <v>1.7372828311300347E-4</v>
      </c>
      <c r="F128" s="23">
        <v>968</v>
      </c>
      <c r="G128" s="24">
        <f t="shared" si="2"/>
        <v>0.16446502145011255</v>
      </c>
      <c r="H128" s="25">
        <v>2.5316776563404702</v>
      </c>
      <c r="I128" s="25">
        <f t="shared" si="3"/>
        <v>454.36364941279169</v>
      </c>
      <c r="J128" s="24">
        <v>3.46</v>
      </c>
      <c r="K128" s="24">
        <v>17.487223629999999</v>
      </c>
      <c r="L128" s="24">
        <v>26239.567660000001</v>
      </c>
      <c r="M128" s="24">
        <v>67.120652550000003</v>
      </c>
    </row>
    <row r="129" spans="1:13">
      <c r="A129" s="20" t="s">
        <v>16</v>
      </c>
      <c r="B129" s="20">
        <v>2014</v>
      </c>
      <c r="C129" s="20">
        <v>15</v>
      </c>
      <c r="D129" s="20">
        <v>589525</v>
      </c>
      <c r="E129" s="22">
        <v>1.8553955516760115E-4</v>
      </c>
      <c r="F129" s="23">
        <v>1092</v>
      </c>
      <c r="G129" s="24">
        <f t="shared" si="2"/>
        <v>0.18523387472965525</v>
      </c>
      <c r="H129" s="25">
        <v>2.63204115030043</v>
      </c>
      <c r="I129" s="25">
        <f t="shared" si="3"/>
        <v>447.20489396480122</v>
      </c>
      <c r="J129" s="24">
        <v>9.1199999999999992</v>
      </c>
      <c r="K129" s="24">
        <v>16.82344299</v>
      </c>
      <c r="L129" s="24">
        <v>27087.433959999998</v>
      </c>
      <c r="M129" s="24">
        <v>67.579720559999998</v>
      </c>
    </row>
    <row r="130" spans="1:13">
      <c r="A130" s="20" t="s">
        <v>16</v>
      </c>
      <c r="B130" s="20">
        <v>2015</v>
      </c>
      <c r="C130" s="20">
        <v>16</v>
      </c>
      <c r="D130" s="20">
        <v>590234</v>
      </c>
      <c r="E130" s="22">
        <v>2.2138012957600812E-4</v>
      </c>
      <c r="F130" s="23">
        <v>1319</v>
      </c>
      <c r="G130" s="24">
        <f t="shared" si="2"/>
        <v>0.22347069128515132</v>
      </c>
      <c r="H130" s="25">
        <v>2.7479379277718601</v>
      </c>
      <c r="I130" s="25">
        <f t="shared" si="3"/>
        <v>461.2121717338602</v>
      </c>
      <c r="J130" s="24">
        <v>0</v>
      </c>
      <c r="K130" s="24">
        <v>15.69333881</v>
      </c>
      <c r="L130" s="24">
        <v>27560.832770000001</v>
      </c>
      <c r="M130" s="24">
        <v>68.050937169999997</v>
      </c>
    </row>
    <row r="131" spans="1:13">
      <c r="A131" s="20" t="s">
        <v>18</v>
      </c>
      <c r="B131" s="20">
        <v>2000</v>
      </c>
      <c r="C131" s="20">
        <v>1</v>
      </c>
      <c r="D131" s="20">
        <v>3924038</v>
      </c>
      <c r="E131" s="22">
        <v>0.58291734264459871</v>
      </c>
      <c r="F131" s="23">
        <v>330715</v>
      </c>
      <c r="G131" s="24">
        <f t="shared" si="2"/>
        <v>8.4279255195795759</v>
      </c>
      <c r="H131" s="25">
        <v>1.5170385479732</v>
      </c>
      <c r="I131" s="25">
        <f t="shared" si="3"/>
        <v>2673.927941200001</v>
      </c>
      <c r="J131" s="24">
        <v>276.88</v>
      </c>
      <c r="K131" s="24">
        <v>24.822790659999999</v>
      </c>
      <c r="L131" s="24">
        <v>24908.646629999999</v>
      </c>
      <c r="M131" s="24">
        <v>84.184176919999999</v>
      </c>
    </row>
    <row r="132" spans="1:13">
      <c r="A132" s="20" t="s">
        <v>18</v>
      </c>
      <c r="B132" s="20">
        <v>2001</v>
      </c>
      <c r="C132" s="20">
        <v>2</v>
      </c>
      <c r="D132" s="20">
        <v>3962882</v>
      </c>
      <c r="E132" s="22">
        <v>0.74878538484706159</v>
      </c>
      <c r="F132" s="23">
        <v>447021.8</v>
      </c>
      <c r="G132" s="24">
        <f t="shared" ref="G132:G195" si="4">F132/D132*100</f>
        <v>11.280219799630672</v>
      </c>
      <c r="H132" s="25">
        <v>1.6094396990270801</v>
      </c>
      <c r="I132" s="25">
        <f t="shared" ref="I132:I195" si="5">E132*10^9*H132/(D132*G132*0.01)</f>
        <v>2695.8974359284744</v>
      </c>
      <c r="J132" s="24">
        <v>331.73</v>
      </c>
      <c r="K132" s="24">
        <v>24.86573959</v>
      </c>
      <c r="L132" s="24">
        <v>25793.28861</v>
      </c>
      <c r="M132" s="24">
        <v>84.382426730000006</v>
      </c>
    </row>
    <row r="133" spans="1:13">
      <c r="A133" s="20" t="s">
        <v>18</v>
      </c>
      <c r="B133" s="20">
        <v>2002</v>
      </c>
      <c r="C133" s="20">
        <v>3</v>
      </c>
      <c r="D133" s="20">
        <v>3999094</v>
      </c>
      <c r="E133" s="22">
        <v>0.87308104644273832</v>
      </c>
      <c r="F133" s="23">
        <v>539009.80000000005</v>
      </c>
      <c r="G133" s="24">
        <f t="shared" si="4"/>
        <v>13.478297834459507</v>
      </c>
      <c r="H133" s="25">
        <v>1.6687050238166301</v>
      </c>
      <c r="I133" s="25">
        <f t="shared" si="5"/>
        <v>2702.9466410408081</v>
      </c>
      <c r="J133" s="24">
        <v>282.75</v>
      </c>
      <c r="K133" s="24">
        <v>24.618281150000001</v>
      </c>
      <c r="L133" s="24">
        <v>26676.40926</v>
      </c>
      <c r="M133" s="24">
        <v>84.633669019999999</v>
      </c>
    </row>
    <row r="134" spans="1:13">
      <c r="A134" s="20" t="s">
        <v>18</v>
      </c>
      <c r="B134" s="20">
        <v>2003</v>
      </c>
      <c r="C134" s="20">
        <v>4</v>
      </c>
      <c r="D134" s="20">
        <v>4026474</v>
      </c>
      <c r="E134" s="22">
        <v>0.99610474475453947</v>
      </c>
      <c r="F134" s="23">
        <v>630597</v>
      </c>
      <c r="G134" s="24">
        <f t="shared" si="4"/>
        <v>15.661270878689395</v>
      </c>
      <c r="H134" s="25">
        <v>1.7209794871322599</v>
      </c>
      <c r="I134" s="25">
        <f t="shared" si="5"/>
        <v>2718.4966512014457</v>
      </c>
      <c r="J134" s="24">
        <v>349.28</v>
      </c>
      <c r="K134" s="24">
        <v>25.361358330000002</v>
      </c>
      <c r="L134" s="24">
        <v>28151.09259</v>
      </c>
      <c r="M134" s="24">
        <v>84.877011249999995</v>
      </c>
    </row>
    <row r="135" spans="1:13">
      <c r="A135" s="20" t="s">
        <v>18</v>
      </c>
      <c r="B135" s="20">
        <v>2004</v>
      </c>
      <c r="C135" s="20">
        <v>5</v>
      </c>
      <c r="D135" s="20">
        <v>4119115</v>
      </c>
      <c r="E135" s="22">
        <v>1.134904873310014</v>
      </c>
      <c r="F135" s="23">
        <v>735745</v>
      </c>
      <c r="G135" s="24">
        <f t="shared" si="4"/>
        <v>17.861725152126123</v>
      </c>
      <c r="H135" s="25">
        <v>1.77413765476539</v>
      </c>
      <c r="I135" s="25">
        <f t="shared" si="5"/>
        <v>2736.6512450863279</v>
      </c>
      <c r="J135" s="24">
        <v>234.85</v>
      </c>
      <c r="K135" s="24">
        <v>23.994791230000001</v>
      </c>
      <c r="L135" s="24">
        <v>29509.317200000001</v>
      </c>
      <c r="M135" s="24">
        <v>85.309122720000005</v>
      </c>
    </row>
    <row r="136" spans="1:13">
      <c r="A136" s="20" t="s">
        <v>18</v>
      </c>
      <c r="B136" s="20">
        <v>2005</v>
      </c>
      <c r="C136" s="20">
        <v>6</v>
      </c>
      <c r="D136" s="20">
        <v>4117835</v>
      </c>
      <c r="E136" s="22">
        <v>1.2518514792240583</v>
      </c>
      <c r="F136" s="23">
        <v>829896.4</v>
      </c>
      <c r="G136" s="24">
        <f t="shared" si="4"/>
        <v>20.153706984374072</v>
      </c>
      <c r="H136" s="25">
        <v>1.8238905309521201</v>
      </c>
      <c r="I136" s="25">
        <f t="shared" si="5"/>
        <v>2751.2350446575792</v>
      </c>
      <c r="J136" s="24">
        <v>249.51</v>
      </c>
      <c r="K136" s="24">
        <v>24.062122469999998</v>
      </c>
      <c r="L136" s="24">
        <v>29606.172429999999</v>
      </c>
      <c r="M136" s="24">
        <v>85.54836469</v>
      </c>
    </row>
    <row r="137" spans="1:13">
      <c r="A137" s="20" t="s">
        <v>18</v>
      </c>
      <c r="B137" s="20">
        <v>2006</v>
      </c>
      <c r="C137" s="20">
        <v>7</v>
      </c>
      <c r="D137" s="20">
        <v>4110839</v>
      </c>
      <c r="E137" s="22">
        <v>1.3615038276448606</v>
      </c>
      <c r="F137" s="23">
        <v>922735.8</v>
      </c>
      <c r="G137" s="24">
        <f t="shared" si="4"/>
        <v>22.446410574581005</v>
      </c>
      <c r="H137" s="25">
        <v>1.87512809587982</v>
      </c>
      <c r="I137" s="25">
        <f t="shared" si="5"/>
        <v>2766.7660449120904</v>
      </c>
      <c r="J137" s="24">
        <v>289.52</v>
      </c>
      <c r="K137" s="24">
        <v>24.37266292</v>
      </c>
      <c r="L137" s="24">
        <v>31180.715329999999</v>
      </c>
      <c r="M137" s="24">
        <v>85.857199010000002</v>
      </c>
    </row>
    <row r="138" spans="1:13">
      <c r="A138" s="20" t="s">
        <v>18</v>
      </c>
      <c r="B138" s="20">
        <v>2007</v>
      </c>
      <c r="C138" s="20">
        <v>8</v>
      </c>
      <c r="D138" s="20">
        <v>4122528</v>
      </c>
      <c r="E138" s="22">
        <v>1.4757860967731278</v>
      </c>
      <c r="F138" s="23">
        <v>1024448.6</v>
      </c>
      <c r="G138" s="24">
        <f t="shared" si="4"/>
        <v>24.850009508728625</v>
      </c>
      <c r="H138" s="25">
        <v>1.93293155673342</v>
      </c>
      <c r="I138" s="25">
        <f t="shared" si="5"/>
        <v>2784.5159995740337</v>
      </c>
      <c r="J138" s="24">
        <v>382.91</v>
      </c>
      <c r="K138" s="24">
        <v>25.543776380000001</v>
      </c>
      <c r="L138" s="24">
        <v>32110.187440000002</v>
      </c>
      <c r="M138" s="24">
        <v>86.236855469999995</v>
      </c>
    </row>
    <row r="139" spans="1:13">
      <c r="A139" s="20" t="s">
        <v>18</v>
      </c>
      <c r="B139" s="20">
        <v>2008</v>
      </c>
      <c r="C139" s="20">
        <v>9</v>
      </c>
      <c r="D139" s="20">
        <v>4152003</v>
      </c>
      <c r="E139" s="22">
        <v>1.5970870212203954</v>
      </c>
      <c r="F139" s="23">
        <v>1139327.2</v>
      </c>
      <c r="G139" s="24">
        <f t="shared" si="4"/>
        <v>27.440423333027457</v>
      </c>
      <c r="H139" s="25">
        <v>2.0067127942877101</v>
      </c>
      <c r="I139" s="25">
        <f t="shared" si="5"/>
        <v>2812.9715143058247</v>
      </c>
      <c r="J139" s="24">
        <v>376.7</v>
      </c>
      <c r="K139" s="24">
        <v>25.183931600000001</v>
      </c>
      <c r="L139" s="24">
        <v>31930.43593</v>
      </c>
      <c r="M139" s="24">
        <v>86.729173720000006</v>
      </c>
    </row>
    <row r="140" spans="1:13">
      <c r="A140" s="20" t="s">
        <v>18</v>
      </c>
      <c r="B140" s="20">
        <v>2009</v>
      </c>
      <c r="C140" s="20">
        <v>10</v>
      </c>
      <c r="D140" s="20">
        <v>4186696</v>
      </c>
      <c r="E140" s="22">
        <v>1.6365855010727439</v>
      </c>
      <c r="F140" s="23">
        <v>1210495.2</v>
      </c>
      <c r="G140" s="24">
        <f t="shared" si="4"/>
        <v>28.912899336374075</v>
      </c>
      <c r="H140" s="25">
        <v>2.1239157563978801</v>
      </c>
      <c r="I140" s="25">
        <f t="shared" si="5"/>
        <v>2871.5270679476635</v>
      </c>
      <c r="J140" s="24">
        <v>278.64</v>
      </c>
      <c r="K140" s="24">
        <v>24.595033489999999</v>
      </c>
      <c r="L140" s="24">
        <v>30464.07879</v>
      </c>
      <c r="M140" s="24">
        <v>87.240342679999998</v>
      </c>
    </row>
    <row r="141" spans="1:13">
      <c r="A141" s="20" t="s">
        <v>18</v>
      </c>
      <c r="B141" s="20">
        <v>2010</v>
      </c>
      <c r="C141" s="20">
        <v>11</v>
      </c>
      <c r="D141" s="20">
        <v>4197542</v>
      </c>
      <c r="E141" s="22">
        <v>1.6383849588139534</v>
      </c>
      <c r="F141" s="23">
        <v>1267264.6000000001</v>
      </c>
      <c r="G141" s="24">
        <f t="shared" si="4"/>
        <v>30.190635376608505</v>
      </c>
      <c r="H141" s="25">
        <v>2.2350924605743199</v>
      </c>
      <c r="I141" s="25">
        <f t="shared" si="5"/>
        <v>2889.6426752261796</v>
      </c>
      <c r="J141" s="24">
        <v>350.57</v>
      </c>
      <c r="K141" s="24">
        <v>24.992680109999998</v>
      </c>
      <c r="L141" s="24">
        <v>28731.380509999999</v>
      </c>
      <c r="M141" s="24">
        <v>87.678624260000007</v>
      </c>
    </row>
    <row r="142" spans="1:13">
      <c r="A142" s="20" t="s">
        <v>18</v>
      </c>
      <c r="B142" s="20">
        <v>2011</v>
      </c>
      <c r="C142" s="20">
        <v>12</v>
      </c>
      <c r="D142" s="20">
        <v>4211811</v>
      </c>
      <c r="E142" s="22">
        <v>1.6279755985553372</v>
      </c>
      <c r="F142" s="23">
        <v>1308815.3999999999</v>
      </c>
      <c r="G142" s="24">
        <f t="shared" si="4"/>
        <v>31.07488441432913</v>
      </c>
      <c r="H142" s="25">
        <v>2.3505166805648998</v>
      </c>
      <c r="I142" s="25">
        <f t="shared" si="5"/>
        <v>2923.7001642530699</v>
      </c>
      <c r="J142" s="24">
        <v>313.85000000000002</v>
      </c>
      <c r="K142" s="24">
        <v>24.522738360000002</v>
      </c>
      <c r="L142" s="24">
        <v>26097.858800000002</v>
      </c>
      <c r="M142" s="24">
        <v>88.149312129999998</v>
      </c>
    </row>
    <row r="143" spans="1:13">
      <c r="A143" s="20" t="s">
        <v>18</v>
      </c>
      <c r="B143" s="20">
        <v>2012</v>
      </c>
      <c r="C143" s="20">
        <v>13</v>
      </c>
      <c r="D143" s="20">
        <v>4220177</v>
      </c>
      <c r="E143" s="22">
        <v>1.6071168875557327</v>
      </c>
      <c r="F143" s="23">
        <v>1337277</v>
      </c>
      <c r="G143" s="24">
        <f t="shared" si="4"/>
        <v>31.687699354790094</v>
      </c>
      <c r="H143" s="25">
        <v>2.4785089406300198</v>
      </c>
      <c r="I143" s="25">
        <f t="shared" si="5"/>
        <v>2978.6301375439593</v>
      </c>
      <c r="J143" s="24">
        <v>443.64</v>
      </c>
      <c r="K143" s="24">
        <v>25.857362599999998</v>
      </c>
      <c r="L143" s="24">
        <v>24273.296490000001</v>
      </c>
      <c r="M143" s="24">
        <v>88.6</v>
      </c>
    </row>
    <row r="144" spans="1:13">
      <c r="A144" s="20" t="s">
        <v>18</v>
      </c>
      <c r="B144" s="20">
        <v>2013</v>
      </c>
      <c r="C144" s="20">
        <v>14</v>
      </c>
      <c r="D144" s="20">
        <v>4284897</v>
      </c>
      <c r="E144" s="22">
        <v>1.6101742551854998</v>
      </c>
      <c r="F144" s="23">
        <v>1380030.2</v>
      </c>
      <c r="G144" s="24">
        <f t="shared" si="4"/>
        <v>32.206846512296558</v>
      </c>
      <c r="H144" s="25">
        <v>2.6258651648194</v>
      </c>
      <c r="I144" s="25">
        <f t="shared" si="5"/>
        <v>3063.7738840647316</v>
      </c>
      <c r="J144" s="24">
        <v>319.20999999999998</v>
      </c>
      <c r="K144" s="24">
        <v>24.70890262</v>
      </c>
      <c r="L144" s="24">
        <v>23663.207750000001</v>
      </c>
      <c r="M144" s="24">
        <v>89.290842650000002</v>
      </c>
    </row>
    <row r="145" spans="1:13">
      <c r="A145" s="20" t="s">
        <v>18</v>
      </c>
      <c r="B145" s="20">
        <v>2014</v>
      </c>
      <c r="C145" s="20">
        <v>15</v>
      </c>
      <c r="D145" s="20">
        <v>4330879</v>
      </c>
      <c r="E145" s="22">
        <v>1.6192013961823952</v>
      </c>
      <c r="F145" s="23">
        <v>1417606</v>
      </c>
      <c r="G145" s="24">
        <f t="shared" si="4"/>
        <v>32.732523813295181</v>
      </c>
      <c r="H145" s="25">
        <v>2.7601191506706799</v>
      </c>
      <c r="I145" s="25">
        <f t="shared" si="5"/>
        <v>3152.6311135786186</v>
      </c>
      <c r="J145" s="24">
        <v>270.2</v>
      </c>
      <c r="K145" s="24">
        <v>24.166493599999999</v>
      </c>
      <c r="L145" s="24">
        <v>24005.829470000001</v>
      </c>
      <c r="M145" s="24">
        <v>89.88641509</v>
      </c>
    </row>
    <row r="146" spans="1:13">
      <c r="A146" s="20" t="s">
        <v>18</v>
      </c>
      <c r="B146" s="20">
        <v>2015</v>
      </c>
      <c r="C146" s="20">
        <v>16</v>
      </c>
      <c r="D146" s="20">
        <v>4276494</v>
      </c>
      <c r="E146" s="22">
        <v>1.609864834607349</v>
      </c>
      <c r="F146" s="23">
        <v>1422474.6</v>
      </c>
      <c r="G146" s="24">
        <f t="shared" si="4"/>
        <v>33.26263523344123</v>
      </c>
      <c r="H146" s="25">
        <v>2.9428675005613099</v>
      </c>
      <c r="I146" s="25">
        <f t="shared" si="5"/>
        <v>3330.5472744908584</v>
      </c>
      <c r="J146" s="24">
        <v>331.13</v>
      </c>
      <c r="K146" s="24">
        <v>24.29406694</v>
      </c>
      <c r="L146" s="24">
        <v>24087.63812</v>
      </c>
      <c r="M146" s="24">
        <v>90.287933690000003</v>
      </c>
    </row>
    <row r="147" spans="1:13">
      <c r="A147" s="20" t="s">
        <v>20</v>
      </c>
      <c r="B147" s="20">
        <v>2000</v>
      </c>
      <c r="C147" s="20">
        <v>1</v>
      </c>
      <c r="D147" s="20">
        <v>14471308</v>
      </c>
      <c r="E147" s="22">
        <v>0.666247361782207</v>
      </c>
      <c r="F147" s="23">
        <v>444677.2</v>
      </c>
      <c r="G147" s="24">
        <f t="shared" si="4"/>
        <v>3.0728196787740263</v>
      </c>
      <c r="H147" s="25">
        <v>1.5553428843439701</v>
      </c>
      <c r="I147" s="25">
        <f t="shared" si="5"/>
        <v>2330.3265680383397</v>
      </c>
      <c r="J147" s="24">
        <v>179.4</v>
      </c>
      <c r="K147" s="24">
        <v>22.181658030000001</v>
      </c>
      <c r="L147" s="24">
        <v>30039.462459999999</v>
      </c>
      <c r="M147" s="24">
        <v>95.558639389999996</v>
      </c>
    </row>
    <row r="148" spans="1:13">
      <c r="A148" s="20" t="s">
        <v>20</v>
      </c>
      <c r="B148" s="20">
        <v>2001</v>
      </c>
      <c r="C148" s="20">
        <v>2</v>
      </c>
      <c r="D148" s="20">
        <v>14622972</v>
      </c>
      <c r="E148" s="22">
        <v>0.74556708837690699</v>
      </c>
      <c r="F148" s="23">
        <v>515611.2</v>
      </c>
      <c r="G148" s="24">
        <f t="shared" si="4"/>
        <v>3.5260356102712906</v>
      </c>
      <c r="H148" s="25">
        <v>1.6206859701209699</v>
      </c>
      <c r="I148" s="25">
        <f t="shared" si="5"/>
        <v>2343.4908316894484</v>
      </c>
      <c r="J148" s="24">
        <v>200.99</v>
      </c>
      <c r="K148" s="24">
        <v>22.49711078</v>
      </c>
      <c r="L148" s="24">
        <v>31091.27563</v>
      </c>
      <c r="M148" s="24">
        <v>95.564498569999998</v>
      </c>
    </row>
    <row r="149" spans="1:13">
      <c r="A149" s="20" t="s">
        <v>20</v>
      </c>
      <c r="B149" s="20">
        <v>2002</v>
      </c>
      <c r="C149" s="20">
        <v>3</v>
      </c>
      <c r="D149" s="20">
        <v>14839410</v>
      </c>
      <c r="E149" s="22">
        <v>0.79482657269418144</v>
      </c>
      <c r="F149" s="23">
        <v>565888.6</v>
      </c>
      <c r="G149" s="24">
        <f t="shared" si="4"/>
        <v>3.813417110248992</v>
      </c>
      <c r="H149" s="25">
        <v>1.6743150256038799</v>
      </c>
      <c r="I149" s="25">
        <f t="shared" si="5"/>
        <v>2351.6820685398197</v>
      </c>
      <c r="J149" s="24">
        <v>146.05000000000001</v>
      </c>
      <c r="K149" s="24">
        <v>21.601738520000001</v>
      </c>
      <c r="L149" s="24">
        <v>31698.46197</v>
      </c>
      <c r="M149" s="24">
        <v>95.616676179999999</v>
      </c>
    </row>
    <row r="150" spans="1:13">
      <c r="A150" s="20" t="s">
        <v>20</v>
      </c>
      <c r="B150" s="20">
        <v>2003</v>
      </c>
      <c r="C150" s="20">
        <v>4</v>
      </c>
      <c r="D150" s="20">
        <v>15212086</v>
      </c>
      <c r="E150" s="22">
        <v>0.84737530657318483</v>
      </c>
      <c r="F150" s="23">
        <v>618904</v>
      </c>
      <c r="G150" s="24">
        <f t="shared" si="4"/>
        <v>4.0685018478070667</v>
      </c>
      <c r="H150" s="25">
        <v>1.7291744811638501</v>
      </c>
      <c r="I150" s="25">
        <f t="shared" si="5"/>
        <v>2367.5073292380484</v>
      </c>
      <c r="J150" s="24">
        <v>281.36</v>
      </c>
      <c r="K150" s="24">
        <v>23.811456620000001</v>
      </c>
      <c r="L150" s="24">
        <v>32089.100589999998</v>
      </c>
      <c r="M150" s="24">
        <v>95.754941849999994</v>
      </c>
    </row>
    <row r="151" spans="1:13">
      <c r="A151" s="20" t="s">
        <v>20</v>
      </c>
      <c r="B151" s="20">
        <v>2004</v>
      </c>
      <c r="C151" s="20">
        <v>5</v>
      </c>
      <c r="D151" s="20">
        <v>15562345</v>
      </c>
      <c r="E151" s="22">
        <v>0.97265072896268956</v>
      </c>
      <c r="F151" s="23">
        <v>733603.6</v>
      </c>
      <c r="G151" s="24">
        <f t="shared" si="4"/>
        <v>4.7139656652001998</v>
      </c>
      <c r="H151" s="25">
        <v>1.80429748162801</v>
      </c>
      <c r="I151" s="25">
        <f t="shared" si="5"/>
        <v>2392.2337087372921</v>
      </c>
      <c r="J151" s="24">
        <v>217.89</v>
      </c>
      <c r="K151" s="24">
        <v>22.89438573</v>
      </c>
      <c r="L151" s="24">
        <v>32545.365249999999</v>
      </c>
      <c r="M151" s="24">
        <v>95.906030310000006</v>
      </c>
    </row>
    <row r="152" spans="1:13">
      <c r="A152" s="20" t="s">
        <v>20</v>
      </c>
      <c r="B152" s="20">
        <v>2005</v>
      </c>
      <c r="C152" s="20">
        <v>6</v>
      </c>
      <c r="D152" s="20">
        <v>15784301</v>
      </c>
      <c r="E152" s="22">
        <v>1.0796166391230455</v>
      </c>
      <c r="F152" s="23">
        <v>839705.8</v>
      </c>
      <c r="G152" s="24">
        <f t="shared" si="4"/>
        <v>5.3198795436047508</v>
      </c>
      <c r="H152" s="25">
        <v>1.8725606793948699</v>
      </c>
      <c r="I152" s="25">
        <f t="shared" si="5"/>
        <v>2407.5666349360167</v>
      </c>
      <c r="J152" s="24">
        <v>223.06</v>
      </c>
      <c r="K152" s="24">
        <v>23.036028210000001</v>
      </c>
      <c r="L152" s="24">
        <v>33173.142039999999</v>
      </c>
      <c r="M152" s="24">
        <v>96.107167880000006</v>
      </c>
    </row>
    <row r="153" spans="1:13">
      <c r="A153" s="20" t="s">
        <v>20</v>
      </c>
      <c r="B153" s="20">
        <v>2006</v>
      </c>
      <c r="C153" s="20">
        <v>7</v>
      </c>
      <c r="D153" s="20">
        <v>16215907</v>
      </c>
      <c r="E153" s="22">
        <v>1.2906350001719882</v>
      </c>
      <c r="F153" s="23">
        <v>1040395.8</v>
      </c>
      <c r="G153" s="24">
        <f t="shared" si="4"/>
        <v>6.4158964404519585</v>
      </c>
      <c r="H153" s="25">
        <v>1.9634733752360001</v>
      </c>
      <c r="I153" s="25">
        <f t="shared" si="5"/>
        <v>2435.7340350522454</v>
      </c>
      <c r="J153" s="24">
        <v>245.86</v>
      </c>
      <c r="K153" s="24">
        <v>22.870453690000002</v>
      </c>
      <c r="L153" s="24">
        <v>33997.465750000003</v>
      </c>
      <c r="M153" s="24">
        <v>96.437074620000004</v>
      </c>
    </row>
    <row r="154" spans="1:13">
      <c r="A154" s="20" t="s">
        <v>20</v>
      </c>
      <c r="B154" s="20">
        <v>2007</v>
      </c>
      <c r="C154" s="20">
        <v>8</v>
      </c>
      <c r="D154" s="20">
        <v>16611523</v>
      </c>
      <c r="E154" s="22">
        <v>1.4365853871983605</v>
      </c>
      <c r="F154" s="23">
        <v>1200133.3999999999</v>
      </c>
      <c r="G154" s="24">
        <f t="shared" si="4"/>
        <v>7.2247042008128926</v>
      </c>
      <c r="H154" s="25">
        <v>2.0372989410838298</v>
      </c>
      <c r="I154" s="25">
        <f t="shared" si="5"/>
        <v>2438.690472338928</v>
      </c>
      <c r="J154" s="24">
        <v>154.11000000000001</v>
      </c>
      <c r="K154" s="24">
        <v>21.652145730000001</v>
      </c>
      <c r="L154" s="24">
        <v>34668.566740000002</v>
      </c>
      <c r="M154" s="24">
        <v>96.821311219999998</v>
      </c>
    </row>
    <row r="155" spans="1:13">
      <c r="A155" s="20" t="s">
        <v>20</v>
      </c>
      <c r="B155" s="20">
        <v>2008</v>
      </c>
      <c r="C155" s="20">
        <v>9</v>
      </c>
      <c r="D155" s="20">
        <v>17130135</v>
      </c>
      <c r="E155" s="22">
        <v>1.5861845418189302</v>
      </c>
      <c r="F155" s="23">
        <v>1369296.6</v>
      </c>
      <c r="G155" s="24">
        <f t="shared" si="4"/>
        <v>7.9934956729763087</v>
      </c>
      <c r="H155" s="25">
        <v>2.1369352550291598</v>
      </c>
      <c r="I155" s="25">
        <f t="shared" si="5"/>
        <v>2475.412316363851</v>
      </c>
      <c r="J155" s="24">
        <v>175.93</v>
      </c>
      <c r="K155" s="24">
        <v>22.123650680000001</v>
      </c>
      <c r="L155" s="24">
        <v>34377.273659999999</v>
      </c>
      <c r="M155" s="24">
        <v>97.277834339999998</v>
      </c>
    </row>
    <row r="156" spans="1:13">
      <c r="A156" s="20" t="s">
        <v>20</v>
      </c>
      <c r="B156" s="20">
        <v>2009</v>
      </c>
      <c r="C156" s="20">
        <v>10</v>
      </c>
      <c r="D156" s="20">
        <v>17475160</v>
      </c>
      <c r="E156" s="22">
        <v>1.711505313758523</v>
      </c>
      <c r="F156" s="23">
        <v>1535353</v>
      </c>
      <c r="G156" s="24">
        <f t="shared" si="4"/>
        <v>8.7859166954694548</v>
      </c>
      <c r="H156" s="25">
        <v>2.2453547669871199</v>
      </c>
      <c r="I156" s="25">
        <f t="shared" si="5"/>
        <v>2502.9661680222634</v>
      </c>
      <c r="J156" s="24">
        <v>243.23</v>
      </c>
      <c r="K156" s="24">
        <v>23.115370519999999</v>
      </c>
      <c r="L156" s="24">
        <v>32739.84561</v>
      </c>
      <c r="M156" s="24">
        <v>97.644522140000007</v>
      </c>
    </row>
    <row r="157" spans="1:13">
      <c r="A157" s="20" t="s">
        <v>20</v>
      </c>
      <c r="B157" s="20">
        <v>2010</v>
      </c>
      <c r="C157" s="20">
        <v>11</v>
      </c>
      <c r="D157" s="20">
        <v>17763324</v>
      </c>
      <c r="E157" s="22">
        <v>1.788781233925244</v>
      </c>
      <c r="F157" s="23">
        <v>1677054</v>
      </c>
      <c r="G157" s="24">
        <f t="shared" si="4"/>
        <v>9.4411046040707234</v>
      </c>
      <c r="H157" s="25">
        <v>2.3482428634466701</v>
      </c>
      <c r="I157" s="25">
        <f t="shared" si="5"/>
        <v>2504.685458448138</v>
      </c>
      <c r="J157" s="24">
        <v>238.45</v>
      </c>
      <c r="K157" s="24">
        <v>22.73962757</v>
      </c>
      <c r="L157" s="24">
        <v>32570.223429999998</v>
      </c>
      <c r="M157" s="24">
        <v>98.042671519999999</v>
      </c>
    </row>
    <row r="158" spans="1:13">
      <c r="A158" s="20" t="s">
        <v>20</v>
      </c>
      <c r="B158" s="20">
        <v>2011</v>
      </c>
      <c r="C158" s="20">
        <v>12</v>
      </c>
      <c r="D158" s="20">
        <v>18011260</v>
      </c>
      <c r="E158" s="22">
        <v>1.7760142392562093</v>
      </c>
      <c r="F158" s="23">
        <v>1729313.4</v>
      </c>
      <c r="G158" s="24">
        <f t="shared" si="4"/>
        <v>9.6012905260376016</v>
      </c>
      <c r="H158" s="25">
        <v>2.4367371089206502</v>
      </c>
      <c r="I158" s="25">
        <f t="shared" si="5"/>
        <v>2502.5422244268061</v>
      </c>
      <c r="J158" s="24">
        <v>220.94</v>
      </c>
      <c r="K158" s="24">
        <v>22.236887729999999</v>
      </c>
      <c r="L158" s="24">
        <v>32120.16805</v>
      </c>
      <c r="M158" s="24">
        <v>98.546335760000005</v>
      </c>
    </row>
    <row r="159" spans="1:13">
      <c r="A159" s="20" t="s">
        <v>20</v>
      </c>
      <c r="B159" s="20">
        <v>2012</v>
      </c>
      <c r="C159" s="20">
        <v>13</v>
      </c>
      <c r="D159" s="20">
        <v>18281226</v>
      </c>
      <c r="E159" s="22">
        <v>1.7533363026632325</v>
      </c>
      <c r="F159" s="23">
        <v>1761265</v>
      </c>
      <c r="G159" s="24">
        <f t="shared" si="4"/>
        <v>9.6342827335540839</v>
      </c>
      <c r="H159" s="25">
        <v>2.5505020572673001</v>
      </c>
      <c r="I159" s="25">
        <f t="shared" si="5"/>
        <v>2539.0204466812297</v>
      </c>
      <c r="J159" s="24">
        <v>268.36</v>
      </c>
      <c r="K159" s="24">
        <v>23.014492069999999</v>
      </c>
      <c r="L159" s="24">
        <v>31079.177449999999</v>
      </c>
      <c r="M159" s="24">
        <v>99.1</v>
      </c>
    </row>
    <row r="160" spans="1:13">
      <c r="A160" s="20" t="s">
        <v>20</v>
      </c>
      <c r="B160" s="20">
        <v>2013</v>
      </c>
      <c r="C160" s="20">
        <v>14</v>
      </c>
      <c r="D160" s="20">
        <v>18447647</v>
      </c>
      <c r="E160" s="22">
        <v>1.6615455841720814</v>
      </c>
      <c r="F160" s="23">
        <v>1780927.4</v>
      </c>
      <c r="G160" s="24">
        <f t="shared" si="4"/>
        <v>9.6539542414271047</v>
      </c>
      <c r="H160" s="25">
        <v>2.6628339767915299</v>
      </c>
      <c r="I160" s="25">
        <f t="shared" si="5"/>
        <v>2484.3348670593468</v>
      </c>
      <c r="J160" s="24">
        <v>204.99</v>
      </c>
      <c r="K160" s="24">
        <v>22.3425358</v>
      </c>
      <c r="L160" s="24">
        <v>30608.11231</v>
      </c>
      <c r="M160" s="24">
        <v>99.600618519999998</v>
      </c>
    </row>
    <row r="161" spans="1:13">
      <c r="A161" s="20" t="s">
        <v>20</v>
      </c>
      <c r="B161" s="20">
        <v>2014</v>
      </c>
      <c r="C161" s="20">
        <v>15</v>
      </c>
      <c r="D161" s="20">
        <v>18516003</v>
      </c>
      <c r="E161" s="22">
        <v>1.6508992547566625</v>
      </c>
      <c r="F161" s="23">
        <v>1856845.4</v>
      </c>
      <c r="G161" s="24">
        <f t="shared" si="4"/>
        <v>10.028327387935722</v>
      </c>
      <c r="H161" s="25">
        <v>2.8466316003715399</v>
      </c>
      <c r="I161" s="25">
        <f t="shared" si="5"/>
        <v>2530.9064435952182</v>
      </c>
      <c r="J161" s="24">
        <v>171.39</v>
      </c>
      <c r="K161" s="24">
        <v>22.100926050000002</v>
      </c>
      <c r="L161" s="24">
        <v>31174.401150000002</v>
      </c>
      <c r="M161" s="24">
        <v>100.0352585</v>
      </c>
    </row>
    <row r="162" spans="1:13">
      <c r="A162" s="20" t="s">
        <v>20</v>
      </c>
      <c r="B162" s="20">
        <v>2015</v>
      </c>
      <c r="C162" s="20">
        <v>16</v>
      </c>
      <c r="D162" s="20">
        <v>18579826</v>
      </c>
      <c r="E162" s="22">
        <v>1.6347395441189883</v>
      </c>
      <c r="F162" s="23">
        <v>1922943</v>
      </c>
      <c r="G162" s="24">
        <f t="shared" si="4"/>
        <v>10.349628677900428</v>
      </c>
      <c r="H162" s="25">
        <v>2.99659986349306</v>
      </c>
      <c r="I162" s="25">
        <f t="shared" si="5"/>
        <v>2547.4807598320217</v>
      </c>
      <c r="J162" s="24">
        <v>286.79000000000002</v>
      </c>
      <c r="K162" s="24">
        <v>23.354433199999999</v>
      </c>
      <c r="L162" s="24">
        <v>32287.864880000001</v>
      </c>
      <c r="M162" s="24">
        <v>100.47734370000001</v>
      </c>
    </row>
    <row r="163" spans="1:13">
      <c r="A163" s="20" t="s">
        <v>22</v>
      </c>
      <c r="B163" s="20">
        <v>2000</v>
      </c>
      <c r="C163" s="20">
        <v>1</v>
      </c>
      <c r="D163" s="20">
        <v>2275572</v>
      </c>
      <c r="E163" s="22">
        <v>6.0589301677414532E-2</v>
      </c>
      <c r="F163" s="23">
        <v>93156.4</v>
      </c>
      <c r="G163" s="24">
        <f t="shared" si="4"/>
        <v>4.0937575255803811</v>
      </c>
      <c r="H163" s="25">
        <v>1.6649769017640399</v>
      </c>
      <c r="I163" s="25">
        <f t="shared" si="5"/>
        <v>1082.9077528426217</v>
      </c>
      <c r="J163" s="24">
        <v>1.03</v>
      </c>
      <c r="K163" s="24">
        <v>14.78022511</v>
      </c>
      <c r="L163" s="24">
        <v>34920.282919999998</v>
      </c>
      <c r="M163" s="24">
        <v>85.076204579999995</v>
      </c>
    </row>
    <row r="164" spans="1:13">
      <c r="A164" s="20" t="s">
        <v>22</v>
      </c>
      <c r="B164" s="20">
        <v>2001</v>
      </c>
      <c r="C164" s="20">
        <v>2</v>
      </c>
      <c r="D164" s="20">
        <v>2316466</v>
      </c>
      <c r="E164" s="22">
        <v>6.336475710792791E-2</v>
      </c>
      <c r="F164" s="23">
        <v>100032.8</v>
      </c>
      <c r="G164" s="24">
        <f t="shared" si="4"/>
        <v>4.318336638655607</v>
      </c>
      <c r="H164" s="25">
        <v>1.71816689829283</v>
      </c>
      <c r="I164" s="25">
        <f t="shared" si="5"/>
        <v>1088.3553012732527</v>
      </c>
      <c r="J164" s="24">
        <v>0.21</v>
      </c>
      <c r="K164" s="24">
        <v>16.024585219999999</v>
      </c>
      <c r="L164" s="24">
        <v>35753.657099999997</v>
      </c>
      <c r="M164" s="24">
        <v>85.213226700000007</v>
      </c>
    </row>
    <row r="165" spans="1:13">
      <c r="A165" s="20" t="s">
        <v>22</v>
      </c>
      <c r="B165" s="20">
        <v>2002</v>
      </c>
      <c r="C165" s="20">
        <v>3</v>
      </c>
      <c r="D165" s="20">
        <v>2360499</v>
      </c>
      <c r="E165" s="22">
        <v>6.6152360681902209E-2</v>
      </c>
      <c r="F165" s="23">
        <v>107347.8</v>
      </c>
      <c r="G165" s="24">
        <f t="shared" si="4"/>
        <v>4.5476740299402794</v>
      </c>
      <c r="H165" s="25">
        <v>1.77301318438842</v>
      </c>
      <c r="I165" s="25">
        <f t="shared" si="5"/>
        <v>1092.6074653363248</v>
      </c>
      <c r="J165" s="24">
        <v>0.02</v>
      </c>
      <c r="K165" s="24">
        <v>17.260587090000001</v>
      </c>
      <c r="L165" s="24">
        <v>36257.95897</v>
      </c>
      <c r="M165" s="24">
        <v>85.390552589999999</v>
      </c>
    </row>
    <row r="166" spans="1:13">
      <c r="A166" s="20" t="s">
        <v>22</v>
      </c>
      <c r="B166" s="20">
        <v>2003</v>
      </c>
      <c r="C166" s="20">
        <v>4</v>
      </c>
      <c r="D166" s="20">
        <v>2404886</v>
      </c>
      <c r="E166" s="22">
        <v>6.7996881280690355E-2</v>
      </c>
      <c r="F166" s="23">
        <v>112984.2</v>
      </c>
      <c r="G166" s="24">
        <f t="shared" si="4"/>
        <v>4.6981104301825534</v>
      </c>
      <c r="H166" s="25">
        <v>1.82637507449394</v>
      </c>
      <c r="I166" s="25">
        <f t="shared" si="5"/>
        <v>1099.1608482812326</v>
      </c>
      <c r="J166" s="24">
        <v>4.12</v>
      </c>
      <c r="K166" s="24">
        <v>15.91651568</v>
      </c>
      <c r="L166" s="24">
        <v>36900.003960000002</v>
      </c>
      <c r="M166" s="24">
        <v>85.627970180000005</v>
      </c>
    </row>
    <row r="167" spans="1:13">
      <c r="A167" s="20" t="s">
        <v>22</v>
      </c>
      <c r="B167" s="20">
        <v>2004</v>
      </c>
      <c r="C167" s="20">
        <v>5</v>
      </c>
      <c r="D167" s="20">
        <v>2451729</v>
      </c>
      <c r="E167" s="22">
        <v>6.9795599410761869E-2</v>
      </c>
      <c r="F167" s="23">
        <v>118653.2</v>
      </c>
      <c r="G167" s="24">
        <f t="shared" si="4"/>
        <v>4.8395723997228082</v>
      </c>
      <c r="H167" s="25">
        <v>1.8838509026761801</v>
      </c>
      <c r="I167" s="25">
        <f t="shared" si="5"/>
        <v>1108.1412296742844</v>
      </c>
      <c r="J167" s="24">
        <v>0</v>
      </c>
      <c r="K167" s="24">
        <v>14.85227856</v>
      </c>
      <c r="L167" s="24">
        <v>38249.999250000001</v>
      </c>
      <c r="M167" s="24">
        <v>85.899486280000005</v>
      </c>
    </row>
    <row r="168" spans="1:13">
      <c r="A168" s="20" t="s">
        <v>22</v>
      </c>
      <c r="B168" s="20">
        <v>2005</v>
      </c>
      <c r="C168" s="20">
        <v>6</v>
      </c>
      <c r="D168" s="20">
        <v>2465448</v>
      </c>
      <c r="E168" s="22">
        <v>7.2006232934843845E-2</v>
      </c>
      <c r="F168" s="23">
        <v>125408.4</v>
      </c>
      <c r="G168" s="24">
        <f t="shared" si="4"/>
        <v>5.0866373981523845</v>
      </c>
      <c r="H168" s="25">
        <v>1.94856957971995</v>
      </c>
      <c r="I168" s="25">
        <f t="shared" si="5"/>
        <v>1118.8178387338128</v>
      </c>
      <c r="J168" s="24">
        <v>0.01</v>
      </c>
      <c r="K168" s="24">
        <v>15.92473644</v>
      </c>
      <c r="L168" s="24">
        <v>39186.614629999996</v>
      </c>
      <c r="M168" s="24">
        <v>86.087376410000005</v>
      </c>
    </row>
    <row r="169" spans="1:13">
      <c r="A169" s="20" t="s">
        <v>22</v>
      </c>
      <c r="B169" s="20">
        <v>2006</v>
      </c>
      <c r="C169" s="20">
        <v>7</v>
      </c>
      <c r="D169" s="20">
        <v>2484908</v>
      </c>
      <c r="E169" s="22">
        <v>7.4906412710178477E-2</v>
      </c>
      <c r="F169" s="23">
        <v>134014.39999999999</v>
      </c>
      <c r="G169" s="24">
        <f t="shared" si="4"/>
        <v>5.3931332669056555</v>
      </c>
      <c r="H169" s="25">
        <v>2.0261022972898601</v>
      </c>
      <c r="I169" s="25">
        <f t="shared" si="5"/>
        <v>1132.475725547665</v>
      </c>
      <c r="J169" s="24">
        <v>0.52</v>
      </c>
      <c r="K169" s="24">
        <v>16.811939370000001</v>
      </c>
      <c r="L169" s="24">
        <v>40628.537179999999</v>
      </c>
      <c r="M169" s="24">
        <v>86.353280850000004</v>
      </c>
    </row>
    <row r="170" spans="1:13">
      <c r="A170" s="20" t="s">
        <v>22</v>
      </c>
      <c r="B170" s="20">
        <v>2007</v>
      </c>
      <c r="C170" s="20">
        <v>8</v>
      </c>
      <c r="D170" s="20">
        <v>2506867</v>
      </c>
      <c r="E170" s="22">
        <v>7.7988621924304405E-2</v>
      </c>
      <c r="F170" s="23">
        <v>143724.4</v>
      </c>
      <c r="G170" s="24">
        <f t="shared" si="4"/>
        <v>5.7332279694136146</v>
      </c>
      <c r="H170" s="25">
        <v>2.1053166211572498</v>
      </c>
      <c r="I170" s="25">
        <f t="shared" si="5"/>
        <v>1142.3999125992996</v>
      </c>
      <c r="J170" s="24">
        <v>0</v>
      </c>
      <c r="K170" s="24">
        <v>15.829393120000001</v>
      </c>
      <c r="L170" s="24">
        <v>42561.941989999999</v>
      </c>
      <c r="M170" s="24">
        <v>86.661396080000003</v>
      </c>
    </row>
    <row r="171" spans="1:13">
      <c r="A171" s="20" t="s">
        <v>22</v>
      </c>
      <c r="B171" s="20">
        <v>2008</v>
      </c>
      <c r="C171" s="20">
        <v>9</v>
      </c>
      <c r="D171" s="20">
        <v>2536117</v>
      </c>
      <c r="E171" s="22">
        <v>8.086112547563197E-2</v>
      </c>
      <c r="F171" s="23">
        <v>153865.60000000001</v>
      </c>
      <c r="G171" s="24">
        <f t="shared" si="4"/>
        <v>6.0669756166612192</v>
      </c>
      <c r="H171" s="25">
        <v>2.2478710169534599</v>
      </c>
      <c r="I171" s="25">
        <f t="shared" si="5"/>
        <v>1181.3256527444089</v>
      </c>
      <c r="J171" s="24">
        <v>0</v>
      </c>
      <c r="K171" s="24">
        <v>14.394890139999999</v>
      </c>
      <c r="L171" s="24">
        <v>42678.377229999998</v>
      </c>
      <c r="M171" s="24">
        <v>87.021679680000005</v>
      </c>
    </row>
    <row r="172" spans="1:13">
      <c r="A172" s="20" t="s">
        <v>22</v>
      </c>
      <c r="B172" s="20">
        <v>2009</v>
      </c>
      <c r="C172" s="20">
        <v>10</v>
      </c>
      <c r="D172" s="20">
        <v>2558268</v>
      </c>
      <c r="E172" s="22">
        <v>8.1118917241237667E-2</v>
      </c>
      <c r="F172" s="23">
        <v>160099</v>
      </c>
      <c r="G172" s="24">
        <f t="shared" si="4"/>
        <v>6.2581011840823555</v>
      </c>
      <c r="H172" s="25">
        <v>2.3505912667971498</v>
      </c>
      <c r="I172" s="25">
        <f t="shared" si="5"/>
        <v>1190.9969358915048</v>
      </c>
      <c r="J172" s="24">
        <v>0</v>
      </c>
      <c r="K172" s="24">
        <v>15.02766102</v>
      </c>
      <c r="L172" s="24">
        <v>38959.431850000001</v>
      </c>
      <c r="M172" s="24">
        <v>87.395458259999998</v>
      </c>
    </row>
    <row r="173" spans="1:13">
      <c r="A173" s="20" t="s">
        <v>22</v>
      </c>
      <c r="B173" s="20">
        <v>2010</v>
      </c>
      <c r="C173" s="20">
        <v>11</v>
      </c>
      <c r="D173" s="20">
        <v>2582735</v>
      </c>
      <c r="E173" s="22">
        <v>8.338216705521849E-2</v>
      </c>
      <c r="F173" s="23">
        <v>172201.60000000001</v>
      </c>
      <c r="G173" s="24">
        <f t="shared" si="4"/>
        <v>6.6674126458966949</v>
      </c>
      <c r="H173" s="25">
        <v>2.4828246995817498</v>
      </c>
      <c r="I173" s="25">
        <f t="shared" si="5"/>
        <v>1202.2147521820245</v>
      </c>
      <c r="J173" s="24">
        <v>15.63</v>
      </c>
      <c r="K173" s="24">
        <v>16.691598419999998</v>
      </c>
      <c r="L173" s="24">
        <v>39936.931190000003</v>
      </c>
      <c r="M173" s="24">
        <v>87.777941409999997</v>
      </c>
    </row>
    <row r="174" spans="1:13">
      <c r="A174" s="20" t="s">
        <v>22</v>
      </c>
      <c r="B174" s="20">
        <v>2011</v>
      </c>
      <c r="C174" s="20">
        <v>12</v>
      </c>
      <c r="D174" s="20">
        <v>2601779</v>
      </c>
      <c r="E174" s="22">
        <v>8.6740357686978589E-2</v>
      </c>
      <c r="F174" s="23">
        <v>188434.2</v>
      </c>
      <c r="G174" s="24">
        <f t="shared" si="4"/>
        <v>7.2425136800627579</v>
      </c>
      <c r="H174" s="25">
        <v>2.62053683793311</v>
      </c>
      <c r="I174" s="25">
        <f t="shared" si="5"/>
        <v>1206.290061221486</v>
      </c>
      <c r="J174" s="24">
        <v>2.19</v>
      </c>
      <c r="K174" s="24">
        <v>17.146027650000001</v>
      </c>
      <c r="L174" s="24">
        <v>40781.889620000002</v>
      </c>
      <c r="M174" s="24">
        <v>88.163970699999993</v>
      </c>
    </row>
    <row r="175" spans="1:13">
      <c r="A175" s="20" t="s">
        <v>22</v>
      </c>
      <c r="B175" s="20">
        <v>2012</v>
      </c>
      <c r="C175" s="20">
        <v>13</v>
      </c>
      <c r="D175" s="20">
        <v>2625798</v>
      </c>
      <c r="E175" s="22">
        <v>8.7409334961854879E-2</v>
      </c>
      <c r="F175" s="23">
        <v>199094.2</v>
      </c>
      <c r="G175" s="24">
        <f t="shared" si="4"/>
        <v>7.5822359526513461</v>
      </c>
      <c r="H175" s="25">
        <v>2.74584274310129</v>
      </c>
      <c r="I175" s="25">
        <f t="shared" si="5"/>
        <v>1205.5212461453877</v>
      </c>
      <c r="J175" s="24">
        <v>0.38</v>
      </c>
      <c r="K175" s="24">
        <v>14.850504490000001</v>
      </c>
      <c r="L175" s="24">
        <v>40006.818220000001</v>
      </c>
      <c r="M175" s="24">
        <v>88.6</v>
      </c>
    </row>
    <row r="176" spans="1:13">
      <c r="A176" s="20" t="s">
        <v>22</v>
      </c>
      <c r="B176" s="20">
        <v>2013</v>
      </c>
      <c r="C176" s="20">
        <v>14</v>
      </c>
      <c r="D176" s="20">
        <v>2648450</v>
      </c>
      <c r="E176" s="22">
        <v>9.0243884156165119E-2</v>
      </c>
      <c r="F176" s="23">
        <v>212928.8</v>
      </c>
      <c r="G176" s="24">
        <f t="shared" si="4"/>
        <v>8.0397515527950318</v>
      </c>
      <c r="H176" s="25">
        <v>2.88412624374465</v>
      </c>
      <c r="I176" s="25">
        <f t="shared" si="5"/>
        <v>1222.3558045330071</v>
      </c>
      <c r="J176" s="24">
        <v>1.08</v>
      </c>
      <c r="K176" s="24">
        <v>16.643933499999999</v>
      </c>
      <c r="L176" s="24">
        <v>39517.66502</v>
      </c>
      <c r="M176" s="24">
        <v>89.044633520000005</v>
      </c>
    </row>
    <row r="177" spans="1:13">
      <c r="A177" s="20" t="s">
        <v>22</v>
      </c>
      <c r="B177" s="20">
        <v>2014</v>
      </c>
      <c r="C177" s="20">
        <v>15</v>
      </c>
      <c r="D177" s="20">
        <v>2666962</v>
      </c>
      <c r="E177" s="22">
        <v>8.839518268515581E-2</v>
      </c>
      <c r="F177" s="23">
        <v>217033</v>
      </c>
      <c r="G177" s="24">
        <f t="shared" si="4"/>
        <v>8.1378362346370139</v>
      </c>
      <c r="H177" s="25">
        <v>3.0003777703811099</v>
      </c>
      <c r="I177" s="25">
        <f t="shared" si="5"/>
        <v>1222.0212646801117</v>
      </c>
      <c r="J177" s="24">
        <v>2.36</v>
      </c>
      <c r="K177" s="24">
        <v>16.17634821</v>
      </c>
      <c r="L177" s="24">
        <v>39090.84446</v>
      </c>
      <c r="M177" s="24">
        <v>89.472903040000006</v>
      </c>
    </row>
    <row r="178" spans="1:13">
      <c r="A178" s="20" t="s">
        <v>22</v>
      </c>
      <c r="B178" s="20">
        <v>2015</v>
      </c>
      <c r="C178" s="20">
        <v>16</v>
      </c>
      <c r="D178" s="20">
        <v>2699434</v>
      </c>
      <c r="E178" s="22">
        <v>8.9315838511070805E-2</v>
      </c>
      <c r="F178" s="23">
        <v>223624.2</v>
      </c>
      <c r="G178" s="24">
        <f t="shared" si="4"/>
        <v>8.2841143736057266</v>
      </c>
      <c r="H178" s="25">
        <v>3.1329260530649501</v>
      </c>
      <c r="I178" s="25">
        <f t="shared" si="5"/>
        <v>1251.2953312864863</v>
      </c>
      <c r="J178" s="24">
        <v>0</v>
      </c>
      <c r="K178" s="24">
        <v>14.454561480000001</v>
      </c>
      <c r="L178" s="24">
        <v>38997.118629999997</v>
      </c>
      <c r="M178" s="24">
        <v>89.98532865</v>
      </c>
    </row>
    <row r="179" spans="1:13">
      <c r="A179" s="20" t="s">
        <v>24</v>
      </c>
      <c r="B179" s="20">
        <v>2000</v>
      </c>
      <c r="C179" s="20">
        <v>1</v>
      </c>
      <c r="D179" s="20">
        <v>26333067</v>
      </c>
      <c r="E179" s="22">
        <v>0.41134464816813138</v>
      </c>
      <c r="F179" s="23">
        <v>420434.2</v>
      </c>
      <c r="G179" s="24">
        <f t="shared" si="4"/>
        <v>1.5966017175287635</v>
      </c>
      <c r="H179" s="25">
        <v>1.62925214487046</v>
      </c>
      <c r="I179" s="25">
        <f t="shared" si="5"/>
        <v>1594.028626379378</v>
      </c>
      <c r="J179" s="24">
        <v>19.03</v>
      </c>
      <c r="K179" s="24">
        <v>18.69042571</v>
      </c>
      <c r="L179" s="24">
        <v>35092.591330000003</v>
      </c>
      <c r="M179" s="24">
        <v>89.148396579999996</v>
      </c>
    </row>
    <row r="180" spans="1:13">
      <c r="A180" s="20" t="s">
        <v>24</v>
      </c>
      <c r="B180" s="20">
        <v>2001</v>
      </c>
      <c r="C180" s="20">
        <v>2</v>
      </c>
      <c r="D180" s="20">
        <v>26565866</v>
      </c>
      <c r="E180" s="22">
        <v>0.4209324024773185</v>
      </c>
      <c r="F180" s="23">
        <v>440302.4</v>
      </c>
      <c r="G180" s="24">
        <f t="shared" si="4"/>
        <v>1.6573990096916096</v>
      </c>
      <c r="H180" s="25">
        <v>1.6759400531273101</v>
      </c>
      <c r="I180" s="25">
        <f t="shared" si="5"/>
        <v>1602.2112824523406</v>
      </c>
      <c r="J180" s="24">
        <v>35.979999999999997</v>
      </c>
      <c r="K180" s="24">
        <v>19.0930745</v>
      </c>
      <c r="L180" s="24">
        <v>35523.645080000002</v>
      </c>
      <c r="M180" s="24">
        <v>89.372610699999996</v>
      </c>
    </row>
    <row r="181" spans="1:13">
      <c r="A181" s="20" t="s">
        <v>24</v>
      </c>
      <c r="B181" s="20">
        <v>2002</v>
      </c>
      <c r="C181" s="20">
        <v>3</v>
      </c>
      <c r="D181" s="20">
        <v>26803988</v>
      </c>
      <c r="E181" s="22">
        <v>0.44026888489861976</v>
      </c>
      <c r="F181" s="23">
        <v>473606</v>
      </c>
      <c r="G181" s="24">
        <f t="shared" si="4"/>
        <v>1.7669236383779905</v>
      </c>
      <c r="H181" s="25">
        <v>1.7328254094289499</v>
      </c>
      <c r="I181" s="25">
        <f t="shared" si="5"/>
        <v>1610.8518699790079</v>
      </c>
      <c r="J181" s="24">
        <v>20.96</v>
      </c>
      <c r="K181" s="24">
        <v>18.757240840000001</v>
      </c>
      <c r="L181" s="24">
        <v>35660.887560000003</v>
      </c>
      <c r="M181" s="24">
        <v>89.625288220000002</v>
      </c>
    </row>
    <row r="182" spans="1:13">
      <c r="A182" s="20" t="s">
        <v>24</v>
      </c>
      <c r="B182" s="20">
        <v>2003</v>
      </c>
      <c r="C182" s="20">
        <v>4</v>
      </c>
      <c r="D182" s="20">
        <v>27040860</v>
      </c>
      <c r="E182" s="22">
        <v>0.4475325211794558</v>
      </c>
      <c r="F182" s="23">
        <v>492977</v>
      </c>
      <c r="G182" s="24">
        <f t="shared" si="4"/>
        <v>1.8230818102678688</v>
      </c>
      <c r="H182" s="25">
        <v>1.78523060827445</v>
      </c>
      <c r="I182" s="25">
        <f t="shared" si="5"/>
        <v>1620.6613189008779</v>
      </c>
      <c r="J182" s="24">
        <v>145.07</v>
      </c>
      <c r="K182" s="24">
        <v>20.872991410000001</v>
      </c>
      <c r="L182" s="24">
        <v>35697.39774</v>
      </c>
      <c r="M182" s="24">
        <v>89.901413640000001</v>
      </c>
    </row>
    <row r="183" spans="1:13">
      <c r="A183" s="20" t="s">
        <v>24</v>
      </c>
      <c r="B183" s="20">
        <v>2004</v>
      </c>
      <c r="C183" s="20">
        <v>5</v>
      </c>
      <c r="D183" s="20">
        <v>27273310</v>
      </c>
      <c r="E183" s="22">
        <v>0.45541539159598371</v>
      </c>
      <c r="F183" s="23">
        <v>513201</v>
      </c>
      <c r="G183" s="24">
        <f t="shared" si="4"/>
        <v>1.8816967944118259</v>
      </c>
      <c r="H183" s="25">
        <v>1.84449885017243</v>
      </c>
      <c r="I183" s="25">
        <f t="shared" si="5"/>
        <v>1636.8112418908361</v>
      </c>
      <c r="J183" s="24">
        <v>31.03</v>
      </c>
      <c r="K183" s="24">
        <v>19.135844899999999</v>
      </c>
      <c r="L183" s="24">
        <v>36439.883119999999</v>
      </c>
      <c r="M183" s="24">
        <v>90.209701350000003</v>
      </c>
    </row>
    <row r="184" spans="1:13">
      <c r="A184" s="20" t="s">
        <v>24</v>
      </c>
      <c r="B184" s="20">
        <v>2005</v>
      </c>
      <c r="C184" s="20">
        <v>6</v>
      </c>
      <c r="D184" s="20">
        <v>27328198</v>
      </c>
      <c r="E184" s="22">
        <v>0.47105556116343839</v>
      </c>
      <c r="F184" s="23">
        <v>544477</v>
      </c>
      <c r="G184" s="24">
        <f t="shared" si="4"/>
        <v>1.9923633457281011</v>
      </c>
      <c r="H184" s="25">
        <v>1.9155409691507299</v>
      </c>
      <c r="I184" s="25">
        <f t="shared" si="5"/>
        <v>1657.2347888980687</v>
      </c>
      <c r="J184" s="24">
        <v>52.68</v>
      </c>
      <c r="K184" s="24">
        <v>19.5080262</v>
      </c>
      <c r="L184" s="24">
        <v>36742.239609999997</v>
      </c>
      <c r="M184" s="24">
        <v>90.459591230000001</v>
      </c>
    </row>
    <row r="185" spans="1:13">
      <c r="A185" s="20" t="s">
        <v>24</v>
      </c>
      <c r="B185" s="20">
        <v>2006</v>
      </c>
      <c r="C185" s="20">
        <v>7</v>
      </c>
      <c r="D185" s="20">
        <v>27732296</v>
      </c>
      <c r="E185" s="22">
        <v>0.48345936236421738</v>
      </c>
      <c r="F185" s="23">
        <v>574433.4</v>
      </c>
      <c r="G185" s="24">
        <f t="shared" si="4"/>
        <v>2.0713517553685423</v>
      </c>
      <c r="H185" s="25">
        <v>1.9916155263609301</v>
      </c>
      <c r="I185" s="25">
        <f t="shared" si="5"/>
        <v>1676.1998387439348</v>
      </c>
      <c r="J185" s="24">
        <v>77.510000000000005</v>
      </c>
      <c r="K185" s="24">
        <v>19.886211370000002</v>
      </c>
      <c r="L185" s="24">
        <v>37343.122130000003</v>
      </c>
      <c r="M185" s="24">
        <v>90.89107516</v>
      </c>
    </row>
    <row r="186" spans="1:13">
      <c r="A186" s="20" t="s">
        <v>24</v>
      </c>
      <c r="B186" s="20">
        <v>2007</v>
      </c>
      <c r="C186" s="20">
        <v>8</v>
      </c>
      <c r="D186" s="20">
        <v>28000469</v>
      </c>
      <c r="E186" s="22">
        <v>0.49374247190517789</v>
      </c>
      <c r="F186" s="23">
        <v>603776</v>
      </c>
      <c r="G186" s="24">
        <f t="shared" si="4"/>
        <v>2.1563067390049788</v>
      </c>
      <c r="H186" s="25">
        <v>2.07510005040877</v>
      </c>
      <c r="I186" s="25">
        <f t="shared" si="5"/>
        <v>1696.9290404709452</v>
      </c>
      <c r="J186" s="24">
        <v>15.27</v>
      </c>
      <c r="K186" s="24">
        <v>18.28508145</v>
      </c>
      <c r="L186" s="24">
        <v>37975.473890000001</v>
      </c>
      <c r="M186" s="24">
        <v>91.298310749999999</v>
      </c>
    </row>
    <row r="187" spans="1:13">
      <c r="A187" s="20" t="s">
        <v>24</v>
      </c>
      <c r="B187" s="20">
        <v>2008</v>
      </c>
      <c r="C187" s="20">
        <v>9</v>
      </c>
      <c r="D187" s="20">
        <v>28498305</v>
      </c>
      <c r="E187" s="22">
        <v>0.51030792537809178</v>
      </c>
      <c r="F187" s="23">
        <v>644263.19999999995</v>
      </c>
      <c r="G187" s="24">
        <f t="shared" si="4"/>
        <v>2.2607070841581631</v>
      </c>
      <c r="H187" s="25">
        <v>2.2064224436836799</v>
      </c>
      <c r="I187" s="25">
        <f t="shared" si="5"/>
        <v>1747.6628491956051</v>
      </c>
      <c r="J187" s="24">
        <v>20.260000000000002</v>
      </c>
      <c r="K187" s="24">
        <v>18.865086609999999</v>
      </c>
      <c r="L187" s="24">
        <v>37834.367830000003</v>
      </c>
      <c r="M187" s="24">
        <v>91.855735629999998</v>
      </c>
    </row>
    <row r="188" spans="1:13">
      <c r="A188" s="20" t="s">
        <v>24</v>
      </c>
      <c r="B188" s="20">
        <v>2009</v>
      </c>
      <c r="C188" s="20">
        <v>10</v>
      </c>
      <c r="D188" s="20">
        <v>28702153</v>
      </c>
      <c r="E188" s="22">
        <v>0.5219307367494419</v>
      </c>
      <c r="F188" s="23">
        <v>684809.2</v>
      </c>
      <c r="G188" s="24">
        <f t="shared" si="4"/>
        <v>2.3859157882685662</v>
      </c>
      <c r="H188" s="25">
        <v>2.32074375637777</v>
      </c>
      <c r="I188" s="25">
        <f t="shared" si="5"/>
        <v>1768.766392993723</v>
      </c>
      <c r="J188" s="24">
        <v>42.48</v>
      </c>
      <c r="K188" s="24">
        <v>19.461474460000002</v>
      </c>
      <c r="L188" s="24">
        <v>36525.777860000002</v>
      </c>
      <c r="M188" s="24">
        <v>92.285376639999996</v>
      </c>
    </row>
    <row r="189" spans="1:13">
      <c r="A189" s="20" t="s">
        <v>24</v>
      </c>
      <c r="B189" s="20">
        <v>2010</v>
      </c>
      <c r="C189" s="20">
        <v>11</v>
      </c>
      <c r="D189" s="20">
        <v>29047105</v>
      </c>
      <c r="E189" s="22">
        <v>0.53303564106983492</v>
      </c>
      <c r="F189" s="23">
        <v>733293.4</v>
      </c>
      <c r="G189" s="24">
        <f t="shared" si="4"/>
        <v>2.5244973638508901</v>
      </c>
      <c r="H189" s="25">
        <v>2.47253359729218</v>
      </c>
      <c r="I189" s="25">
        <f t="shared" si="5"/>
        <v>1797.3004135852609</v>
      </c>
      <c r="J189" s="24">
        <v>36.58</v>
      </c>
      <c r="K189" s="24">
        <v>19.352938810000001</v>
      </c>
      <c r="L189" s="24">
        <v>37065.977440000002</v>
      </c>
      <c r="M189" s="24">
        <v>92.827427549999996</v>
      </c>
    </row>
    <row r="190" spans="1:13">
      <c r="A190" s="20" t="s">
        <v>24</v>
      </c>
      <c r="B190" s="20">
        <v>2011</v>
      </c>
      <c r="C190" s="20">
        <v>12</v>
      </c>
      <c r="D190" s="20">
        <v>29138440</v>
      </c>
      <c r="E190" s="22">
        <v>0.52365791576200471</v>
      </c>
      <c r="F190" s="23">
        <v>761640.2</v>
      </c>
      <c r="G190" s="24">
        <f t="shared" si="4"/>
        <v>2.6138674548122682</v>
      </c>
      <c r="H190" s="25">
        <v>2.5979225460668398</v>
      </c>
      <c r="I190" s="25">
        <f t="shared" si="5"/>
        <v>1786.17502829352</v>
      </c>
      <c r="J190" s="24">
        <v>31.53</v>
      </c>
      <c r="K190" s="24">
        <v>18.355252220000001</v>
      </c>
      <c r="L190" s="24">
        <v>37650.408860000003</v>
      </c>
      <c r="M190" s="24">
        <v>93.231713780000007</v>
      </c>
    </row>
    <row r="191" spans="1:13">
      <c r="A191" s="20" t="s">
        <v>24</v>
      </c>
      <c r="B191" s="20">
        <v>2012</v>
      </c>
      <c r="C191" s="20">
        <v>13</v>
      </c>
      <c r="D191" s="20">
        <v>29351161</v>
      </c>
      <c r="E191" s="22">
        <v>0.54098009511602552</v>
      </c>
      <c r="F191" s="23">
        <v>821239.8</v>
      </c>
      <c r="G191" s="24">
        <f t="shared" si="4"/>
        <v>2.7979806318394016</v>
      </c>
      <c r="H191" s="25">
        <v>2.7765285741501602</v>
      </c>
      <c r="I191" s="25">
        <f t="shared" si="5"/>
        <v>1828.9989015828464</v>
      </c>
      <c r="J191" s="24">
        <v>44.44</v>
      </c>
      <c r="K191" s="24">
        <v>19.112399490000001</v>
      </c>
      <c r="L191" s="24">
        <v>37546.84792</v>
      </c>
      <c r="M191" s="24">
        <v>93.7</v>
      </c>
    </row>
    <row r="192" spans="1:13">
      <c r="A192" s="20" t="s">
        <v>24</v>
      </c>
      <c r="B192" s="20">
        <v>2013</v>
      </c>
      <c r="C192" s="20">
        <v>14</v>
      </c>
      <c r="D192" s="20">
        <v>29563024</v>
      </c>
      <c r="E192" s="22">
        <v>0.58998405204305937</v>
      </c>
      <c r="F192" s="23">
        <v>941732.8</v>
      </c>
      <c r="G192" s="24">
        <f t="shared" si="4"/>
        <v>3.1855090331760381</v>
      </c>
      <c r="H192" s="25">
        <v>2.99296246401201</v>
      </c>
      <c r="I192" s="25">
        <f t="shared" si="5"/>
        <v>1875.0542851757789</v>
      </c>
      <c r="J192" s="24">
        <v>41.25</v>
      </c>
      <c r="K192" s="24">
        <v>19.459245299999999</v>
      </c>
      <c r="L192" s="24">
        <v>37577.060429999998</v>
      </c>
      <c r="M192" s="24">
        <v>94.174312790000002</v>
      </c>
    </row>
    <row r="193" spans="1:13">
      <c r="A193" s="20" t="s">
        <v>24</v>
      </c>
      <c r="B193" s="20">
        <v>2014</v>
      </c>
      <c r="C193" s="20">
        <v>15</v>
      </c>
      <c r="D193" s="20">
        <v>29841100</v>
      </c>
      <c r="E193" s="22">
        <v>0.59168169390283731</v>
      </c>
      <c r="F193" s="23">
        <v>1022534.8</v>
      </c>
      <c r="G193" s="24">
        <f t="shared" si="4"/>
        <v>3.4265988854298266</v>
      </c>
      <c r="H193" s="25">
        <v>3.1395941507197098</v>
      </c>
      <c r="I193" s="25">
        <f t="shared" si="5"/>
        <v>1816.7013829409791</v>
      </c>
      <c r="J193" s="24">
        <v>17.03</v>
      </c>
      <c r="K193" s="24">
        <v>18.811684419999999</v>
      </c>
      <c r="L193" s="24">
        <v>37736.448609999999</v>
      </c>
      <c r="M193" s="24">
        <v>94.689747460000007</v>
      </c>
    </row>
    <row r="194" spans="1:13">
      <c r="A194" s="20" t="s">
        <v>24</v>
      </c>
      <c r="B194" s="20">
        <v>2015</v>
      </c>
      <c r="C194" s="20">
        <v>16</v>
      </c>
      <c r="D194" s="20">
        <v>30243698</v>
      </c>
      <c r="E194" s="22">
        <v>0.63803722320978018</v>
      </c>
      <c r="F194" s="23">
        <v>1162197</v>
      </c>
      <c r="G194" s="24">
        <f t="shared" si="4"/>
        <v>3.8427741210747444</v>
      </c>
      <c r="H194" s="25">
        <v>3.3070779415055598</v>
      </c>
      <c r="I194" s="25">
        <f t="shared" si="5"/>
        <v>1815.5603798121347</v>
      </c>
      <c r="J194" s="24">
        <v>75.94</v>
      </c>
      <c r="K194" s="24">
        <v>20.27992527</v>
      </c>
      <c r="L194" s="24">
        <v>37844.279150000002</v>
      </c>
      <c r="M194" s="24">
        <v>95.275730760000002</v>
      </c>
    </row>
    <row r="195" spans="1:13">
      <c r="A195" s="20" t="s">
        <v>26</v>
      </c>
      <c r="B195" s="20">
        <v>2000</v>
      </c>
      <c r="C195" s="20">
        <v>1</v>
      </c>
      <c r="D195" s="20">
        <v>1491020</v>
      </c>
      <c r="E195" s="22">
        <v>0.25033282318064765</v>
      </c>
      <c r="F195" s="23">
        <v>157124.6</v>
      </c>
      <c r="G195" s="24">
        <f t="shared" si="4"/>
        <v>10.538061193008813</v>
      </c>
      <c r="H195" s="25">
        <v>1.5324751772129199</v>
      </c>
      <c r="I195" s="25">
        <f t="shared" si="5"/>
        <v>2441.5580855319504</v>
      </c>
      <c r="J195" s="24">
        <v>133.61000000000001</v>
      </c>
      <c r="K195" s="24">
        <v>21.47720005</v>
      </c>
      <c r="L195" s="24">
        <v>15491.33575</v>
      </c>
      <c r="M195" s="24">
        <v>78.275762290000003</v>
      </c>
    </row>
    <row r="196" spans="1:13">
      <c r="A196" s="20" t="s">
        <v>26</v>
      </c>
      <c r="B196" s="20">
        <v>2001</v>
      </c>
      <c r="C196" s="20">
        <v>2</v>
      </c>
      <c r="D196" s="20">
        <v>1440439</v>
      </c>
      <c r="E196" s="22">
        <v>0.33499195750263833</v>
      </c>
      <c r="F196" s="23">
        <v>222191.4</v>
      </c>
      <c r="G196" s="24">
        <f t="shared" ref="G196:G259" si="6">F196/D196*100</f>
        <v>15.425255772719288</v>
      </c>
      <c r="H196" s="25">
        <v>1.6333647249043199</v>
      </c>
      <c r="I196" s="25">
        <f t="shared" ref="I196:I259" si="7">E196*10^9*H196/(D196*G196*0.01)</f>
        <v>2462.5797691155308</v>
      </c>
      <c r="J196" s="24">
        <v>106.65</v>
      </c>
      <c r="K196" s="24">
        <v>20.92728288</v>
      </c>
      <c r="L196" s="24">
        <v>16778.128990000001</v>
      </c>
      <c r="M196" s="24">
        <v>78.389729099999997</v>
      </c>
    </row>
    <row r="197" spans="1:13">
      <c r="A197" s="20" t="s">
        <v>26</v>
      </c>
      <c r="B197" s="20">
        <v>2002</v>
      </c>
      <c r="C197" s="20">
        <v>3</v>
      </c>
      <c r="D197" s="20">
        <v>1460741</v>
      </c>
      <c r="E197" s="22">
        <v>0.45050164732908138</v>
      </c>
      <c r="F197" s="23">
        <v>312004.40000000002</v>
      </c>
      <c r="G197" s="24">
        <f t="shared" si="6"/>
        <v>21.359323795251864</v>
      </c>
      <c r="H197" s="25">
        <v>1.71192590352624</v>
      </c>
      <c r="I197" s="25">
        <f t="shared" si="7"/>
        <v>2471.8415498111467</v>
      </c>
      <c r="J197" s="24">
        <v>92.2</v>
      </c>
      <c r="K197" s="24">
        <v>21.343577140000001</v>
      </c>
      <c r="L197" s="24">
        <v>17617.014709999999</v>
      </c>
      <c r="M197" s="24">
        <v>78.561631689999999</v>
      </c>
    </row>
    <row r="198" spans="1:13">
      <c r="A198" s="20" t="s">
        <v>26</v>
      </c>
      <c r="B198" s="20">
        <v>2003</v>
      </c>
      <c r="C198" s="20">
        <v>4</v>
      </c>
      <c r="D198" s="20">
        <v>1478023</v>
      </c>
      <c r="E198" s="22">
        <v>0.53686945379513951</v>
      </c>
      <c r="F198" s="23">
        <v>381489</v>
      </c>
      <c r="G198" s="24">
        <f t="shared" si="6"/>
        <v>25.810762078803918</v>
      </c>
      <c r="H198" s="25">
        <v>1.7626632390135599</v>
      </c>
      <c r="I198" s="25">
        <f t="shared" si="7"/>
        <v>2480.5959027756535</v>
      </c>
      <c r="J198" s="24">
        <v>250.01</v>
      </c>
      <c r="K198" s="24">
        <v>22.902353380000001</v>
      </c>
      <c r="L198" s="24">
        <v>18596.627140000001</v>
      </c>
      <c r="M198" s="24">
        <v>78.766473129999994</v>
      </c>
    </row>
    <row r="199" spans="1:13">
      <c r="A199" s="20" t="s">
        <v>26</v>
      </c>
      <c r="B199" s="20">
        <v>2004</v>
      </c>
      <c r="C199" s="20">
        <v>5</v>
      </c>
      <c r="D199" s="20">
        <v>1495877</v>
      </c>
      <c r="E199" s="22">
        <v>0.60800911685026393</v>
      </c>
      <c r="F199" s="23">
        <v>440707</v>
      </c>
      <c r="G199" s="24">
        <f t="shared" si="6"/>
        <v>29.461446362234327</v>
      </c>
      <c r="H199" s="25">
        <v>1.80649667923015</v>
      </c>
      <c r="I199" s="25">
        <f t="shared" si="7"/>
        <v>2492.282742347315</v>
      </c>
      <c r="J199" s="24">
        <v>79.87</v>
      </c>
      <c r="K199" s="24">
        <v>20.44422351</v>
      </c>
      <c r="L199" s="24">
        <v>19354.35929</v>
      </c>
      <c r="M199" s="24">
        <v>79.016651120000006</v>
      </c>
    </row>
    <row r="200" spans="1:13">
      <c r="A200" s="20" t="s">
        <v>26</v>
      </c>
      <c r="B200" s="20">
        <v>2005</v>
      </c>
      <c r="C200" s="20">
        <v>6</v>
      </c>
      <c r="D200" s="20">
        <v>1515850</v>
      </c>
      <c r="E200" s="22">
        <v>0.66816594298465226</v>
      </c>
      <c r="F200" s="23">
        <v>493308.2</v>
      </c>
      <c r="G200" s="24">
        <f t="shared" si="6"/>
        <v>32.54333872084969</v>
      </c>
      <c r="H200" s="25">
        <v>1.84908258269548</v>
      </c>
      <c r="I200" s="25">
        <f t="shared" si="7"/>
        <v>2504.5073394750416</v>
      </c>
      <c r="J200" s="24">
        <v>82.8</v>
      </c>
      <c r="K200" s="24">
        <v>20.062268339999999</v>
      </c>
      <c r="L200" s="24">
        <v>20136.19802</v>
      </c>
      <c r="M200" s="24">
        <v>79.333657930000001</v>
      </c>
    </row>
    <row r="201" spans="1:13">
      <c r="A201" s="20" t="s">
        <v>26</v>
      </c>
      <c r="B201" s="20">
        <v>2006</v>
      </c>
      <c r="C201" s="20">
        <v>7</v>
      </c>
      <c r="D201" s="20">
        <v>1525526</v>
      </c>
      <c r="E201" s="22">
        <v>0.72324173709286732</v>
      </c>
      <c r="F201" s="23">
        <v>544144.19999999995</v>
      </c>
      <c r="G201" s="24">
        <f t="shared" si="6"/>
        <v>35.669283906010122</v>
      </c>
      <c r="H201" s="25">
        <v>1.8943099640924601</v>
      </c>
      <c r="I201" s="25">
        <f t="shared" si="7"/>
        <v>2517.795887602143</v>
      </c>
      <c r="J201" s="24">
        <v>137.16999999999999</v>
      </c>
      <c r="K201" s="24">
        <v>20.73323465</v>
      </c>
      <c r="L201" s="24">
        <v>21091.81206</v>
      </c>
      <c r="M201" s="24">
        <v>79.636867510000002</v>
      </c>
    </row>
    <row r="202" spans="1:13">
      <c r="A202" s="20" t="s">
        <v>26</v>
      </c>
      <c r="B202" s="20">
        <v>2007</v>
      </c>
      <c r="C202" s="20">
        <v>8</v>
      </c>
      <c r="D202" s="20">
        <v>1535111</v>
      </c>
      <c r="E202" s="22">
        <v>0.77593302902240935</v>
      </c>
      <c r="F202" s="23">
        <v>595965.4</v>
      </c>
      <c r="G202" s="24">
        <f t="shared" si="6"/>
        <v>38.822300146373784</v>
      </c>
      <c r="H202" s="25">
        <v>1.94393603869887</v>
      </c>
      <c r="I202" s="25">
        <f t="shared" si="7"/>
        <v>2530.9593119557567</v>
      </c>
      <c r="J202" s="24">
        <v>150.63</v>
      </c>
      <c r="K202" s="24">
        <v>21.981425689999998</v>
      </c>
      <c r="L202" s="24">
        <v>22172.67884</v>
      </c>
      <c r="M202" s="24">
        <v>79.962940720000006</v>
      </c>
    </row>
    <row r="203" spans="1:13">
      <c r="A203" s="20" t="s">
        <v>26</v>
      </c>
      <c r="B203" s="20">
        <v>2008</v>
      </c>
      <c r="C203" s="20">
        <v>9</v>
      </c>
      <c r="D203" s="20">
        <v>1543879</v>
      </c>
      <c r="E203" s="22">
        <v>0.82236919707667788</v>
      </c>
      <c r="F203" s="23">
        <v>646205.80000000005</v>
      </c>
      <c r="G203" s="24">
        <f t="shared" si="6"/>
        <v>41.855987418703151</v>
      </c>
      <c r="H203" s="25">
        <v>2.0073649401960099</v>
      </c>
      <c r="I203" s="25">
        <f t="shared" si="7"/>
        <v>2554.5965296332315</v>
      </c>
      <c r="J203" s="24">
        <v>129.72</v>
      </c>
      <c r="K203" s="24">
        <v>21.541233819999999</v>
      </c>
      <c r="L203" s="24">
        <v>22636.167160000001</v>
      </c>
      <c r="M203" s="24">
        <v>80.306811609999997</v>
      </c>
    </row>
    <row r="204" spans="1:13">
      <c r="A204" s="20" t="s">
        <v>26</v>
      </c>
      <c r="B204" s="20">
        <v>2009</v>
      </c>
      <c r="C204" s="20">
        <v>10</v>
      </c>
      <c r="D204" s="20">
        <v>1552536</v>
      </c>
      <c r="E204" s="22">
        <v>0.85951696792654297</v>
      </c>
      <c r="F204" s="23">
        <v>699033.8</v>
      </c>
      <c r="G204" s="24">
        <f t="shared" si="6"/>
        <v>45.025287658386027</v>
      </c>
      <c r="H204" s="25">
        <v>2.1293973703461502</v>
      </c>
      <c r="I204" s="25">
        <f t="shared" si="7"/>
        <v>2618.261336248228</v>
      </c>
      <c r="J204" s="24">
        <v>118.56</v>
      </c>
      <c r="K204" s="24">
        <v>21.358794979999999</v>
      </c>
      <c r="L204" s="24">
        <v>20975.322400000001</v>
      </c>
      <c r="M204" s="24">
        <v>80.647648219999994</v>
      </c>
    </row>
    <row r="205" spans="1:13">
      <c r="A205" s="20" t="s">
        <v>26</v>
      </c>
      <c r="B205" s="20">
        <v>2010</v>
      </c>
      <c r="C205" s="20">
        <v>11</v>
      </c>
      <c r="D205" s="20">
        <v>1559568</v>
      </c>
      <c r="E205" s="22">
        <v>0.87276414250079759</v>
      </c>
      <c r="F205" s="23">
        <v>747764.4</v>
      </c>
      <c r="G205" s="24">
        <f t="shared" si="6"/>
        <v>47.946892985749898</v>
      </c>
      <c r="H205" s="25">
        <v>2.2882988534520501</v>
      </c>
      <c r="I205" s="25">
        <f t="shared" si="7"/>
        <v>2670.8214333533888</v>
      </c>
      <c r="J205" s="24">
        <v>124.63</v>
      </c>
      <c r="K205" s="24">
        <v>21.437885290000001</v>
      </c>
      <c r="L205" s="24">
        <v>20710.77375</v>
      </c>
      <c r="M205" s="24">
        <v>80.992193319999998</v>
      </c>
    </row>
    <row r="206" spans="1:13">
      <c r="A206" s="20" t="s">
        <v>26</v>
      </c>
      <c r="B206" s="20">
        <v>2011</v>
      </c>
      <c r="C206" s="20">
        <v>12</v>
      </c>
      <c r="D206" s="20">
        <v>1554859</v>
      </c>
      <c r="E206" s="22">
        <v>0.81946945215618372</v>
      </c>
      <c r="F206" s="23">
        <v>745622.2</v>
      </c>
      <c r="G206" s="24">
        <f t="shared" si="6"/>
        <v>47.954328977740104</v>
      </c>
      <c r="H206" s="25">
        <v>2.4014407787749898</v>
      </c>
      <c r="I206" s="25">
        <f t="shared" si="7"/>
        <v>2639.2821449901303</v>
      </c>
      <c r="J206" s="24">
        <v>153.94</v>
      </c>
      <c r="K206" s="24">
        <v>21.616057349999998</v>
      </c>
      <c r="L206" s="24">
        <v>20705.77275</v>
      </c>
      <c r="M206" s="24">
        <v>81.296096660000003</v>
      </c>
    </row>
    <row r="207" spans="1:13">
      <c r="A207" s="20" t="s">
        <v>26</v>
      </c>
      <c r="B207" s="20">
        <v>2012</v>
      </c>
      <c r="C207" s="20">
        <v>13</v>
      </c>
      <c r="D207" s="20">
        <v>1551518</v>
      </c>
      <c r="E207" s="22">
        <v>0.73816947815881617</v>
      </c>
      <c r="F207" s="23">
        <v>746917</v>
      </c>
      <c r="G207" s="24">
        <f t="shared" si="6"/>
        <v>48.141046381672659</v>
      </c>
      <c r="H207" s="25">
        <v>2.5147027143351801</v>
      </c>
      <c r="I207" s="25">
        <f t="shared" si="7"/>
        <v>2485.251762063735</v>
      </c>
      <c r="J207" s="24">
        <v>231.5</v>
      </c>
      <c r="K207" s="24">
        <v>22.999512790000001</v>
      </c>
      <c r="L207" s="24">
        <v>20306.661240000001</v>
      </c>
      <c r="M207" s="24">
        <v>81.599999999999994</v>
      </c>
    </row>
    <row r="208" spans="1:13">
      <c r="A208" s="20" t="s">
        <v>26</v>
      </c>
      <c r="B208" s="20">
        <v>2013</v>
      </c>
      <c r="C208" s="20">
        <v>14</v>
      </c>
      <c r="D208" s="20">
        <v>1547056</v>
      </c>
      <c r="E208" s="22">
        <v>0.72282092519277663</v>
      </c>
      <c r="F208" s="23">
        <v>747737</v>
      </c>
      <c r="G208" s="24">
        <f t="shared" si="6"/>
        <v>48.332898098064966</v>
      </c>
      <c r="H208" s="25">
        <v>2.62916831917798</v>
      </c>
      <c r="I208" s="25">
        <f t="shared" si="7"/>
        <v>2541.5592340030853</v>
      </c>
      <c r="J208" s="24">
        <v>153.12</v>
      </c>
      <c r="K208" s="24">
        <v>21.973303909999998</v>
      </c>
      <c r="L208" s="24">
        <v>20240.59835</v>
      </c>
      <c r="M208" s="24">
        <v>81.908078099999997</v>
      </c>
    </row>
    <row r="209" spans="1:13">
      <c r="A209" s="20" t="s">
        <v>26</v>
      </c>
      <c r="B209" s="20">
        <v>2014</v>
      </c>
      <c r="C209" s="20">
        <v>15</v>
      </c>
      <c r="D209" s="20">
        <v>1540932</v>
      </c>
      <c r="E209" s="22">
        <v>0.70592995579085005</v>
      </c>
      <c r="F209" s="23">
        <v>747600.6</v>
      </c>
      <c r="G209" s="24">
        <f t="shared" si="6"/>
        <v>48.516131795562686</v>
      </c>
      <c r="H209" s="25">
        <v>2.7427922885133702</v>
      </c>
      <c r="I209" s="25">
        <f t="shared" si="7"/>
        <v>2589.9112961837218</v>
      </c>
      <c r="J209" s="24">
        <v>59.22</v>
      </c>
      <c r="K209" s="24">
        <v>20.536953919999998</v>
      </c>
      <c r="L209" s="24">
        <v>20294.130079999999</v>
      </c>
      <c r="M209" s="24">
        <v>82.220325740000007</v>
      </c>
    </row>
    <row r="210" spans="1:13">
      <c r="A210" s="20" t="s">
        <v>26</v>
      </c>
      <c r="B210" s="20">
        <v>2015</v>
      </c>
      <c r="C210" s="20">
        <v>16</v>
      </c>
      <c r="D210" s="20">
        <v>1540961</v>
      </c>
      <c r="E210" s="22">
        <v>0.73806439010385583</v>
      </c>
      <c r="F210" s="23">
        <v>749333.8</v>
      </c>
      <c r="G210" s="24">
        <f t="shared" si="6"/>
        <v>48.627694016915427</v>
      </c>
      <c r="H210" s="25">
        <v>2.8636573766160298</v>
      </c>
      <c r="I210" s="25">
        <f t="shared" si="7"/>
        <v>2820.5901497283553</v>
      </c>
      <c r="J210" s="24">
        <v>222.22</v>
      </c>
      <c r="K210" s="24">
        <v>22.8002538</v>
      </c>
      <c r="L210" s="24">
        <v>20876.158009999999</v>
      </c>
      <c r="M210" s="24">
        <v>82.538516709999996</v>
      </c>
    </row>
    <row r="211" spans="1:13">
      <c r="A211" s="20" t="s">
        <v>28</v>
      </c>
      <c r="B211" s="20">
        <v>2000</v>
      </c>
      <c r="C211" s="20">
        <v>1</v>
      </c>
      <c r="D211" s="20">
        <v>4009997</v>
      </c>
      <c r="E211" s="22">
        <v>3.8691467453210232E-3</v>
      </c>
      <c r="F211" s="23">
        <v>5523</v>
      </c>
      <c r="G211" s="24">
        <f t="shared" si="6"/>
        <v>0.13773077635718931</v>
      </c>
      <c r="H211" s="25">
        <v>1.4935844927324899</v>
      </c>
      <c r="I211" s="25">
        <f t="shared" si="7"/>
        <v>1046.3330760307558</v>
      </c>
      <c r="J211" s="24">
        <v>106.46</v>
      </c>
      <c r="K211" s="24">
        <v>20.9150621</v>
      </c>
      <c r="L211" s="24">
        <v>17932.99109</v>
      </c>
      <c r="M211" s="24">
        <v>75.245808150000002</v>
      </c>
    </row>
    <row r="212" spans="1:13">
      <c r="A212" s="20" t="s">
        <v>28</v>
      </c>
      <c r="B212" s="20">
        <v>2001</v>
      </c>
      <c r="C212" s="20">
        <v>2</v>
      </c>
      <c r="D212" s="20">
        <v>4032644</v>
      </c>
      <c r="E212" s="22">
        <v>5.5569084590347323E-3</v>
      </c>
      <c r="F212" s="23">
        <v>8407.4</v>
      </c>
      <c r="G212" s="24">
        <f t="shared" si="6"/>
        <v>0.20848356562096726</v>
      </c>
      <c r="H212" s="25">
        <v>1.6021103330572299</v>
      </c>
      <c r="I212" s="25">
        <f t="shared" si="7"/>
        <v>1058.9219570940688</v>
      </c>
      <c r="J212" s="24">
        <v>63.46</v>
      </c>
      <c r="K212" s="24">
        <v>20.378121610000001</v>
      </c>
      <c r="L212" s="24">
        <v>18660.67884</v>
      </c>
      <c r="M212" s="24">
        <v>75.251664910000002</v>
      </c>
    </row>
    <row r="213" spans="1:13">
      <c r="A213" s="20" t="s">
        <v>28</v>
      </c>
      <c r="B213" s="20">
        <v>2002</v>
      </c>
      <c r="C213" s="20">
        <v>3</v>
      </c>
      <c r="D213" s="20">
        <v>4054011</v>
      </c>
      <c r="E213" s="22">
        <v>8.1147322813126862E-3</v>
      </c>
      <c r="F213" s="23">
        <v>12795</v>
      </c>
      <c r="G213" s="24">
        <f t="shared" si="6"/>
        <v>0.31561335181379624</v>
      </c>
      <c r="H213" s="25">
        <v>1.6810700101287801</v>
      </c>
      <c r="I213" s="25">
        <f t="shared" si="7"/>
        <v>1066.153425427015</v>
      </c>
      <c r="J213" s="24">
        <v>92.59</v>
      </c>
      <c r="K213" s="24">
        <v>21.41504282</v>
      </c>
      <c r="L213" s="24">
        <v>19554.452069999999</v>
      </c>
      <c r="M213" s="24">
        <v>75.262798349999997</v>
      </c>
    </row>
    <row r="214" spans="1:13">
      <c r="A214" s="20" t="s">
        <v>28</v>
      </c>
      <c r="B214" s="20">
        <v>2003</v>
      </c>
      <c r="C214" s="20">
        <v>4</v>
      </c>
      <c r="D214" s="20">
        <v>4072884</v>
      </c>
      <c r="E214" s="22">
        <v>1.1409672849716395E-2</v>
      </c>
      <c r="F214" s="23">
        <v>18487.400000000001</v>
      </c>
      <c r="G214" s="24">
        <f t="shared" si="6"/>
        <v>0.45391422883637245</v>
      </c>
      <c r="H214" s="25">
        <v>1.7397668646384901</v>
      </c>
      <c r="I214" s="25">
        <f t="shared" si="7"/>
        <v>1073.7134892035656</v>
      </c>
      <c r="J214" s="24">
        <v>144.26</v>
      </c>
      <c r="K214" s="24">
        <v>22.203866420000001</v>
      </c>
      <c r="L214" s="24">
        <v>20372.082009999998</v>
      </c>
      <c r="M214" s="24">
        <v>75.274209959999993</v>
      </c>
    </row>
    <row r="215" spans="1:13">
      <c r="A215" s="20" t="s">
        <v>28</v>
      </c>
      <c r="B215" s="20">
        <v>2004</v>
      </c>
      <c r="C215" s="20">
        <v>5</v>
      </c>
      <c r="D215" s="20">
        <v>4094839</v>
      </c>
      <c r="E215" s="22">
        <v>1.3446573737045114E-2</v>
      </c>
      <c r="F215" s="23">
        <v>22257.200000000001</v>
      </c>
      <c r="G215" s="24">
        <f t="shared" si="6"/>
        <v>0.54354273757771676</v>
      </c>
      <c r="H215" s="25">
        <v>1.7766086129676</v>
      </c>
      <c r="I215" s="25">
        <f t="shared" si="7"/>
        <v>1073.3290223450513</v>
      </c>
      <c r="J215" s="24">
        <v>41.43</v>
      </c>
      <c r="K215" s="24">
        <v>19.988029040000001</v>
      </c>
      <c r="L215" s="24">
        <v>21445.861089999999</v>
      </c>
      <c r="M215" s="24">
        <v>75.285782589999997</v>
      </c>
    </row>
    <row r="216" spans="1:13">
      <c r="A216" s="20" t="s">
        <v>28</v>
      </c>
      <c r="B216" s="20">
        <v>2005</v>
      </c>
      <c r="C216" s="20">
        <v>6</v>
      </c>
      <c r="D216" s="20">
        <v>4119767</v>
      </c>
      <c r="E216" s="22">
        <v>1.5944584761515699E-2</v>
      </c>
      <c r="F216" s="23">
        <v>26800</v>
      </c>
      <c r="G216" s="24">
        <f t="shared" si="6"/>
        <v>0.65052222613560429</v>
      </c>
      <c r="H216" s="25">
        <v>1.8176406710216599</v>
      </c>
      <c r="I216" s="25">
        <f t="shared" si="7"/>
        <v>1081.4002143687735</v>
      </c>
      <c r="J216" s="24">
        <v>41.86</v>
      </c>
      <c r="K216" s="24">
        <v>19.684543680000001</v>
      </c>
      <c r="L216" s="24">
        <v>22429.503799999999</v>
      </c>
      <c r="M216" s="24">
        <v>75.301058490000003</v>
      </c>
    </row>
    <row r="217" spans="1:13">
      <c r="A217" s="20" t="s">
        <v>28</v>
      </c>
      <c r="B217" s="20">
        <v>2006</v>
      </c>
      <c r="C217" s="20">
        <v>7</v>
      </c>
      <c r="D217" s="20">
        <v>3895083</v>
      </c>
      <c r="E217" s="22">
        <v>2.1333141224780812E-2</v>
      </c>
      <c r="F217" s="23">
        <v>36442.199999999997</v>
      </c>
      <c r="G217" s="24">
        <f t="shared" si="6"/>
        <v>0.93559495394578229</v>
      </c>
      <c r="H217" s="25">
        <v>1.8838135068321999</v>
      </c>
      <c r="I217" s="25">
        <f t="shared" si="7"/>
        <v>1102.778086460228</v>
      </c>
      <c r="J217" s="24">
        <v>101.88</v>
      </c>
      <c r="K217" s="24">
        <v>20.437911029999999</v>
      </c>
      <c r="L217" s="24">
        <v>23341.773000000001</v>
      </c>
      <c r="M217" s="24">
        <v>75.314550389999994</v>
      </c>
    </row>
    <row r="218" spans="1:13">
      <c r="A218" s="20" t="s">
        <v>28</v>
      </c>
      <c r="B218" s="20">
        <v>2007</v>
      </c>
      <c r="C218" s="20">
        <v>8</v>
      </c>
      <c r="D218" s="20">
        <v>3901612</v>
      </c>
      <c r="E218" s="22">
        <v>2.581245230109093E-2</v>
      </c>
      <c r="F218" s="23">
        <v>45473.2</v>
      </c>
      <c r="G218" s="24">
        <f t="shared" si="6"/>
        <v>1.1654977481102682</v>
      </c>
      <c r="H218" s="25">
        <v>1.9398322315513199</v>
      </c>
      <c r="I218" s="25">
        <f t="shared" si="7"/>
        <v>1101.1282898286731</v>
      </c>
      <c r="J218" s="24">
        <v>133.97999999999999</v>
      </c>
      <c r="K218" s="24">
        <v>22.056490549999999</v>
      </c>
      <c r="L218" s="24">
        <v>23467.52838</v>
      </c>
      <c r="M218" s="24">
        <v>75.328767959999993</v>
      </c>
    </row>
    <row r="219" spans="1:13">
      <c r="A219" s="20" t="s">
        <v>28</v>
      </c>
      <c r="B219" s="20">
        <v>2008</v>
      </c>
      <c r="C219" s="20">
        <v>9</v>
      </c>
      <c r="D219" s="20">
        <v>3887539</v>
      </c>
      <c r="E219" s="22">
        <v>3.162943521669756E-2</v>
      </c>
      <c r="F219" s="23">
        <v>57091</v>
      </c>
      <c r="G219" s="24">
        <f t="shared" si="6"/>
        <v>1.4685640452738866</v>
      </c>
      <c r="H219" s="25">
        <v>2.0124253363369</v>
      </c>
      <c r="I219" s="25">
        <f t="shared" si="7"/>
        <v>1114.9196336394314</v>
      </c>
      <c r="J219" s="24">
        <v>68.11</v>
      </c>
      <c r="K219" s="24">
        <v>21.045305280000001</v>
      </c>
      <c r="L219" s="24">
        <v>23717.202389999999</v>
      </c>
      <c r="M219" s="24">
        <v>75.344895820000005</v>
      </c>
    </row>
    <row r="220" spans="1:13">
      <c r="A220" s="20" t="s">
        <v>28</v>
      </c>
      <c r="B220" s="20">
        <v>2009</v>
      </c>
      <c r="C220" s="20">
        <v>10</v>
      </c>
      <c r="D220" s="20">
        <v>3877455</v>
      </c>
      <c r="E220" s="22">
        <v>3.8381039054017442E-2</v>
      </c>
      <c r="F220" s="23">
        <v>71074</v>
      </c>
      <c r="G220" s="24">
        <f t="shared" si="6"/>
        <v>1.8330064436595652</v>
      </c>
      <c r="H220" s="25">
        <v>2.1146783643188698</v>
      </c>
      <c r="I220" s="25">
        <f t="shared" si="7"/>
        <v>1141.95842203349</v>
      </c>
      <c r="J220" s="24">
        <v>72.98</v>
      </c>
      <c r="K220" s="24">
        <v>21.038739150000001</v>
      </c>
      <c r="L220" s="24">
        <v>22183.730800000001</v>
      </c>
      <c r="M220" s="24">
        <v>75.367784999999998</v>
      </c>
    </row>
    <row r="221" spans="1:13">
      <c r="A221" s="20" t="s">
        <v>28</v>
      </c>
      <c r="B221" s="20">
        <v>2010</v>
      </c>
      <c r="C221" s="20">
        <v>11</v>
      </c>
      <c r="D221" s="20">
        <v>3871018</v>
      </c>
      <c r="E221" s="22">
        <v>4.1636941146835922E-2</v>
      </c>
      <c r="F221" s="23">
        <v>80713</v>
      </c>
      <c r="G221" s="24">
        <f t="shared" si="6"/>
        <v>2.0850587623204029</v>
      </c>
      <c r="H221" s="25">
        <v>2.2207628162484201</v>
      </c>
      <c r="I221" s="25">
        <f t="shared" si="7"/>
        <v>1145.6118677439454</v>
      </c>
      <c r="J221" s="24">
        <v>97.49</v>
      </c>
      <c r="K221" s="24">
        <v>21.079559660000001</v>
      </c>
      <c r="L221" s="24">
        <v>22372.244719999999</v>
      </c>
      <c r="M221" s="24">
        <v>75.394923829999996</v>
      </c>
    </row>
    <row r="222" spans="1:13">
      <c r="A222" s="20" t="s">
        <v>28</v>
      </c>
      <c r="B222" s="20">
        <v>2011</v>
      </c>
      <c r="C222" s="20">
        <v>12</v>
      </c>
      <c r="D222" s="20">
        <v>4128037</v>
      </c>
      <c r="E222" s="22">
        <v>4.6951667085473367E-2</v>
      </c>
      <c r="F222" s="23">
        <v>93740.4</v>
      </c>
      <c r="G222" s="24">
        <f t="shared" si="6"/>
        <v>2.2708226694673521</v>
      </c>
      <c r="H222" s="25">
        <v>2.34611155519758</v>
      </c>
      <c r="I222" s="25">
        <f t="shared" si="7"/>
        <v>1175.0947156724201</v>
      </c>
      <c r="J222" s="24">
        <v>91.78</v>
      </c>
      <c r="K222" s="24">
        <v>21.02941233</v>
      </c>
      <c r="L222" s="24">
        <v>22809.198359999999</v>
      </c>
      <c r="M222" s="24">
        <v>75.532461920000003</v>
      </c>
    </row>
    <row r="223" spans="1:13">
      <c r="A223" s="20" t="s">
        <v>28</v>
      </c>
      <c r="B223" s="20">
        <v>2012</v>
      </c>
      <c r="C223" s="20">
        <v>13</v>
      </c>
      <c r="D223" s="20">
        <v>4164329</v>
      </c>
      <c r="E223" s="22">
        <v>5.2797519333298952E-2</v>
      </c>
      <c r="F223" s="23">
        <v>110277.2</v>
      </c>
      <c r="G223" s="24">
        <f t="shared" si="6"/>
        <v>2.6481385116305654</v>
      </c>
      <c r="H223" s="25">
        <v>2.46181473302142</v>
      </c>
      <c r="I223" s="25">
        <f t="shared" si="7"/>
        <v>1178.6453678702273</v>
      </c>
      <c r="J223" s="24">
        <v>179.09</v>
      </c>
      <c r="K223" s="24">
        <v>22.399696209999998</v>
      </c>
      <c r="L223" s="24">
        <v>22555.782179999998</v>
      </c>
      <c r="M223" s="24">
        <v>75.599999999999994</v>
      </c>
    </row>
    <row r="224" spans="1:13">
      <c r="A224" s="20" t="s">
        <v>28</v>
      </c>
      <c r="B224" s="20">
        <v>2013</v>
      </c>
      <c r="C224" s="20">
        <v>14</v>
      </c>
      <c r="D224" s="20">
        <v>4187996</v>
      </c>
      <c r="E224" s="22">
        <v>5.8395219526298489E-2</v>
      </c>
      <c r="F224" s="23">
        <v>127441.60000000001</v>
      </c>
      <c r="G224" s="24">
        <f t="shared" si="6"/>
        <v>3.0430210535062594</v>
      </c>
      <c r="H224" s="25">
        <v>2.5753442900391601</v>
      </c>
      <c r="I224" s="25">
        <f t="shared" si="7"/>
        <v>1180.0526293818978</v>
      </c>
      <c r="J224" s="24">
        <v>115.46</v>
      </c>
      <c r="K224" s="24">
        <v>21.620831920000001</v>
      </c>
      <c r="L224" s="24">
        <v>23082.348699999999</v>
      </c>
      <c r="M224" s="24">
        <v>75.673569880000002</v>
      </c>
    </row>
    <row r="225" spans="1:13">
      <c r="A225" s="20" t="s">
        <v>28</v>
      </c>
      <c r="B225" s="20">
        <v>2014</v>
      </c>
      <c r="C225" s="20">
        <v>15</v>
      </c>
      <c r="D225" s="20">
        <v>4203134</v>
      </c>
      <c r="E225" s="22">
        <v>6.7223383514686513E-2</v>
      </c>
      <c r="F225" s="23">
        <v>150589.20000000001</v>
      </c>
      <c r="G225" s="24">
        <f t="shared" si="6"/>
        <v>3.5827837037791328</v>
      </c>
      <c r="H225" s="25">
        <v>2.7327174150890201</v>
      </c>
      <c r="I225" s="25">
        <f t="shared" si="7"/>
        <v>1219.8916710613507</v>
      </c>
      <c r="J225" s="24">
        <v>50.11</v>
      </c>
      <c r="K225" s="24">
        <v>20.523223890000001</v>
      </c>
      <c r="L225" s="24">
        <v>24134.769929999999</v>
      </c>
      <c r="M225" s="24">
        <v>75.749576349999998</v>
      </c>
    </row>
    <row r="226" spans="1:13">
      <c r="A226" s="20" t="s">
        <v>28</v>
      </c>
      <c r="B226" s="20">
        <v>2015</v>
      </c>
      <c r="C226" s="20">
        <v>16</v>
      </c>
      <c r="D226" s="20">
        <v>4228044</v>
      </c>
      <c r="E226" s="22">
        <v>7.5188838467029062E-2</v>
      </c>
      <c r="F226" s="23">
        <v>177210.4</v>
      </c>
      <c r="G226" s="24">
        <f t="shared" si="6"/>
        <v>4.1913092673586183</v>
      </c>
      <c r="H226" s="25">
        <v>2.8716322991340801</v>
      </c>
      <c r="I226" s="25">
        <f t="shared" si="7"/>
        <v>1218.4087224919958</v>
      </c>
      <c r="J226" s="24">
        <v>195.84</v>
      </c>
      <c r="K226" s="24">
        <v>22.381774660000001</v>
      </c>
      <c r="L226" s="24">
        <v>25002.58986</v>
      </c>
      <c r="M226" s="24">
        <v>75.841576799999999</v>
      </c>
    </row>
    <row r="227" spans="1:13">
      <c r="A227" s="20" t="s">
        <v>30</v>
      </c>
      <c r="B227" s="20">
        <v>2000</v>
      </c>
      <c r="C227" s="20">
        <v>1</v>
      </c>
      <c r="D227" s="20">
        <v>1295943</v>
      </c>
      <c r="E227" s="22">
        <v>3.9980456808096513E-3</v>
      </c>
      <c r="F227" s="23">
        <v>7378.4</v>
      </c>
      <c r="G227" s="24">
        <f t="shared" si="6"/>
        <v>0.5693460283361228</v>
      </c>
      <c r="H227" s="25">
        <v>1.60743622967113</v>
      </c>
      <c r="I227" s="25">
        <f t="shared" si="7"/>
        <v>871.0023142163086</v>
      </c>
      <c r="J227" s="24">
        <v>0</v>
      </c>
      <c r="K227" s="24">
        <v>14.56528284</v>
      </c>
      <c r="L227" s="24">
        <v>39133.801820000001</v>
      </c>
      <c r="M227" s="24">
        <v>77.943172259999997</v>
      </c>
    </row>
    <row r="228" spans="1:13">
      <c r="A228" s="20" t="s">
        <v>30</v>
      </c>
      <c r="B228" s="20">
        <v>2001</v>
      </c>
      <c r="C228" s="20">
        <v>2</v>
      </c>
      <c r="D228" s="20">
        <v>1324568</v>
      </c>
      <c r="E228" s="22">
        <v>4.4350426920376626E-3</v>
      </c>
      <c r="F228" s="23">
        <v>8457.6</v>
      </c>
      <c r="G228" s="24">
        <f t="shared" si="6"/>
        <v>0.63851761479969316</v>
      </c>
      <c r="H228" s="25">
        <v>1.67378162984818</v>
      </c>
      <c r="I228" s="25">
        <f t="shared" si="7"/>
        <v>877.70679454278502</v>
      </c>
      <c r="J228" s="24">
        <v>0</v>
      </c>
      <c r="K228" s="24">
        <v>14.17378738</v>
      </c>
      <c r="L228" s="24">
        <v>40808.473910000001</v>
      </c>
      <c r="M228" s="24">
        <v>77.998567480000006</v>
      </c>
    </row>
    <row r="229" spans="1:13">
      <c r="A229" s="20" t="s">
        <v>30</v>
      </c>
      <c r="B229" s="20">
        <v>2002</v>
      </c>
      <c r="C229" s="20">
        <v>3</v>
      </c>
      <c r="D229" s="20">
        <v>1357691</v>
      </c>
      <c r="E229" s="22">
        <v>4.7352499556360238E-3</v>
      </c>
      <c r="F229" s="23">
        <v>9287.2000000000007</v>
      </c>
      <c r="G229" s="24">
        <f t="shared" si="6"/>
        <v>0.68404371834239164</v>
      </c>
      <c r="H229" s="25">
        <v>1.72990632448769</v>
      </c>
      <c r="I229" s="25">
        <f t="shared" si="7"/>
        <v>882.02459797191943</v>
      </c>
      <c r="J229" s="24">
        <v>0</v>
      </c>
      <c r="K229" s="24">
        <v>13.861417899999999</v>
      </c>
      <c r="L229" s="24">
        <v>42638.735560000001</v>
      </c>
      <c r="M229" s="24">
        <v>78.132638819999997</v>
      </c>
    </row>
    <row r="230" spans="1:13">
      <c r="A230" s="20" t="s">
        <v>30</v>
      </c>
      <c r="B230" s="20">
        <v>2003</v>
      </c>
      <c r="C230" s="20">
        <v>4</v>
      </c>
      <c r="D230" s="20">
        <v>1390456</v>
      </c>
      <c r="E230" s="22">
        <v>5.0476886025317205E-3</v>
      </c>
      <c r="F230" s="23">
        <v>10142.4</v>
      </c>
      <c r="G230" s="24">
        <f t="shared" si="6"/>
        <v>0.72942976980213681</v>
      </c>
      <c r="H230" s="25">
        <v>1.78699720114913</v>
      </c>
      <c r="I230" s="25">
        <f t="shared" si="7"/>
        <v>889.3561095003696</v>
      </c>
      <c r="J230" s="24">
        <v>0</v>
      </c>
      <c r="K230" s="24">
        <v>15.174499129999999</v>
      </c>
      <c r="L230" s="24">
        <v>43253.574560000001</v>
      </c>
      <c r="M230" s="24">
        <v>78.299203230000003</v>
      </c>
    </row>
    <row r="231" spans="1:13">
      <c r="A231" s="20" t="s">
        <v>30</v>
      </c>
      <c r="B231" s="20">
        <v>2004</v>
      </c>
      <c r="C231" s="20">
        <v>5</v>
      </c>
      <c r="D231" s="20">
        <v>1413632</v>
      </c>
      <c r="E231" s="22">
        <v>5.5308944550126514E-3</v>
      </c>
      <c r="F231" s="23">
        <v>11398</v>
      </c>
      <c r="G231" s="24">
        <f t="shared" si="6"/>
        <v>0.80629187794277435</v>
      </c>
      <c r="H231" s="25">
        <v>1.85372648976537</v>
      </c>
      <c r="I231" s="25">
        <f t="shared" si="7"/>
        <v>899.52321138387003</v>
      </c>
      <c r="J231" s="24">
        <v>0</v>
      </c>
      <c r="K231" s="24">
        <v>14.52300428</v>
      </c>
      <c r="L231" s="24">
        <v>45402.877070000002</v>
      </c>
      <c r="M231" s="24">
        <v>78.448443019999999</v>
      </c>
    </row>
    <row r="232" spans="1:13">
      <c r="A232" s="20" t="s">
        <v>30</v>
      </c>
      <c r="B232" s="20">
        <v>2005</v>
      </c>
      <c r="C232" s="20">
        <v>6</v>
      </c>
      <c r="D232" s="20">
        <v>1460111</v>
      </c>
      <c r="E232" s="22">
        <v>6.6367140549753239E-3</v>
      </c>
      <c r="F232" s="23">
        <v>14105.2</v>
      </c>
      <c r="G232" s="24">
        <f t="shared" si="6"/>
        <v>0.96603614382742131</v>
      </c>
      <c r="H232" s="25">
        <v>1.94533577099654</v>
      </c>
      <c r="I232" s="25">
        <f t="shared" si="7"/>
        <v>915.310470820619</v>
      </c>
      <c r="J232" s="24">
        <v>0</v>
      </c>
      <c r="K232" s="24">
        <v>14.790549199999999</v>
      </c>
      <c r="L232" s="24">
        <v>47160.471149999998</v>
      </c>
      <c r="M232" s="24">
        <v>78.679057810000003</v>
      </c>
    </row>
    <row r="233" spans="1:13">
      <c r="A233" s="20" t="s">
        <v>30</v>
      </c>
      <c r="B233" s="20">
        <v>2006</v>
      </c>
      <c r="C233" s="20">
        <v>7</v>
      </c>
      <c r="D233" s="20">
        <v>1491196</v>
      </c>
      <c r="E233" s="22">
        <v>7.8200208892709178E-3</v>
      </c>
      <c r="F233" s="23">
        <v>17220.2</v>
      </c>
      <c r="G233" s="24">
        <f t="shared" si="6"/>
        <v>1.1547911877446022</v>
      </c>
      <c r="H233" s="25">
        <v>2.0335336540169702</v>
      </c>
      <c r="I233" s="25">
        <f t="shared" si="7"/>
        <v>923.46637399380541</v>
      </c>
      <c r="J233" s="24">
        <v>0</v>
      </c>
      <c r="K233" s="24">
        <v>15.3423816</v>
      </c>
      <c r="L233" s="24">
        <v>48623.521650000002</v>
      </c>
      <c r="M233" s="24">
        <v>78.878625880000001</v>
      </c>
    </row>
    <row r="234" spans="1:13">
      <c r="A234" s="20" t="s">
        <v>30</v>
      </c>
      <c r="B234" s="20">
        <v>2007</v>
      </c>
      <c r="C234" s="20">
        <v>8</v>
      </c>
      <c r="D234" s="20">
        <v>1546177</v>
      </c>
      <c r="E234" s="22">
        <v>9.5077033600004298E-3</v>
      </c>
      <c r="F234" s="23">
        <v>21661</v>
      </c>
      <c r="G234" s="24">
        <f t="shared" si="6"/>
        <v>1.400939219765913</v>
      </c>
      <c r="H234" s="25">
        <v>2.1340025294706502</v>
      </c>
      <c r="I234" s="25">
        <f t="shared" si="7"/>
        <v>936.68173305468429</v>
      </c>
      <c r="J234" s="24">
        <v>0</v>
      </c>
      <c r="K234" s="24">
        <v>14.25527675</v>
      </c>
      <c r="L234" s="24">
        <v>49600.770859999997</v>
      </c>
      <c r="M234" s="24">
        <v>79.164726329999993</v>
      </c>
    </row>
    <row r="235" spans="1:13">
      <c r="A235" s="20" t="s">
        <v>30</v>
      </c>
      <c r="B235" s="20">
        <v>2008</v>
      </c>
      <c r="C235" s="20">
        <v>9</v>
      </c>
      <c r="D235" s="20">
        <v>1610464</v>
      </c>
      <c r="E235" s="22">
        <v>1.088706073018343E-2</v>
      </c>
      <c r="F235" s="23">
        <v>25814.6</v>
      </c>
      <c r="G235" s="24">
        <f t="shared" si="6"/>
        <v>1.6029293421026485</v>
      </c>
      <c r="H235" s="25">
        <v>2.2292762765500602</v>
      </c>
      <c r="I235" s="25">
        <f t="shared" si="7"/>
        <v>940.17595496957927</v>
      </c>
      <c r="J235" s="24">
        <v>0</v>
      </c>
      <c r="K235" s="24">
        <v>14.332385560000001</v>
      </c>
      <c r="L235" s="24">
        <v>46391.004910000003</v>
      </c>
      <c r="M235" s="24">
        <v>79.560638420000004</v>
      </c>
    </row>
    <row r="236" spans="1:13">
      <c r="A236" s="20" t="s">
        <v>30</v>
      </c>
      <c r="B236" s="20">
        <v>2009</v>
      </c>
      <c r="C236" s="20">
        <v>10</v>
      </c>
      <c r="D236" s="20">
        <v>1669617</v>
      </c>
      <c r="E236" s="22">
        <v>1.3115551177442791E-2</v>
      </c>
      <c r="F236" s="23">
        <v>32072.6</v>
      </c>
      <c r="G236" s="24">
        <f t="shared" si="6"/>
        <v>1.9209555245304761</v>
      </c>
      <c r="H236" s="25">
        <v>2.3661174731864199</v>
      </c>
      <c r="I236" s="25">
        <f t="shared" si="7"/>
        <v>967.58400664174735</v>
      </c>
      <c r="J236" s="24">
        <v>0</v>
      </c>
      <c r="K236" s="24">
        <v>14.62004552</v>
      </c>
      <c r="L236" s="24">
        <v>43622.645140000001</v>
      </c>
      <c r="M236" s="24">
        <v>79.967303439999995</v>
      </c>
    </row>
    <row r="237" spans="1:13">
      <c r="A237" s="20" t="s">
        <v>30</v>
      </c>
      <c r="B237" s="20">
        <v>2010</v>
      </c>
      <c r="C237" s="20">
        <v>11</v>
      </c>
      <c r="D237" s="20">
        <v>1700721</v>
      </c>
      <c r="E237" s="22">
        <v>1.4582820945740581E-2</v>
      </c>
      <c r="F237" s="23">
        <v>37666.400000000001</v>
      </c>
      <c r="G237" s="24">
        <f t="shared" si="6"/>
        <v>2.214731281615268</v>
      </c>
      <c r="H237" s="25">
        <v>2.4918155904511301</v>
      </c>
      <c r="I237" s="25">
        <f t="shared" si="7"/>
        <v>964.72454456368735</v>
      </c>
      <c r="J237" s="24">
        <v>0</v>
      </c>
      <c r="K237" s="24">
        <v>14.580810749999999</v>
      </c>
      <c r="L237" s="24">
        <v>44134.232530000001</v>
      </c>
      <c r="M237" s="24">
        <v>80.280899640000001</v>
      </c>
    </row>
    <row r="238" spans="1:13">
      <c r="A238" s="20" t="s">
        <v>30</v>
      </c>
      <c r="B238" s="20">
        <v>2011</v>
      </c>
      <c r="C238" s="20">
        <v>12</v>
      </c>
      <c r="D238" s="20">
        <v>1696060</v>
      </c>
      <c r="E238" s="22">
        <v>1.580234260281442E-2</v>
      </c>
      <c r="F238" s="23">
        <v>42680.800000000003</v>
      </c>
      <c r="G238" s="24">
        <f t="shared" si="6"/>
        <v>2.5164675777979553</v>
      </c>
      <c r="H238" s="25">
        <v>2.6044588473903598</v>
      </c>
      <c r="I238" s="25">
        <f t="shared" si="7"/>
        <v>964.28724394560595</v>
      </c>
      <c r="J238" s="24">
        <v>0</v>
      </c>
      <c r="K238" s="24">
        <v>13.18913495</v>
      </c>
      <c r="L238" s="24">
        <v>45238.275849999998</v>
      </c>
      <c r="M238" s="24">
        <v>80.50044982</v>
      </c>
    </row>
    <row r="239" spans="1:13">
      <c r="A239" s="20" t="s">
        <v>30</v>
      </c>
      <c r="B239" s="20">
        <v>2012</v>
      </c>
      <c r="C239" s="20">
        <v>13</v>
      </c>
      <c r="D239" s="20">
        <v>1707417</v>
      </c>
      <c r="E239" s="22">
        <v>1.7501208165333373E-2</v>
      </c>
      <c r="F239" s="23">
        <v>48729.4</v>
      </c>
      <c r="G239" s="24">
        <f t="shared" si="6"/>
        <v>2.8539835318495714</v>
      </c>
      <c r="H239" s="25">
        <v>2.7316950133588702</v>
      </c>
      <c r="I239" s="25">
        <f t="shared" si="7"/>
        <v>981.09073932773049</v>
      </c>
      <c r="J239" s="24">
        <v>0</v>
      </c>
      <c r="K239" s="24">
        <v>13.888424410000001</v>
      </c>
      <c r="L239" s="24">
        <v>45073.58195</v>
      </c>
      <c r="M239" s="24">
        <v>80.8</v>
      </c>
    </row>
    <row r="240" spans="1:13">
      <c r="A240" s="20" t="s">
        <v>30</v>
      </c>
      <c r="B240" s="20">
        <v>2013</v>
      </c>
      <c r="C240" s="20">
        <v>14</v>
      </c>
      <c r="D240" s="20">
        <v>1712453</v>
      </c>
      <c r="E240" s="22">
        <v>1.8947207912641279E-2</v>
      </c>
      <c r="F240" s="23">
        <v>54448</v>
      </c>
      <c r="G240" s="24">
        <f t="shared" si="6"/>
        <v>3.1795325185567136</v>
      </c>
      <c r="H240" s="25">
        <v>2.8771981660921799</v>
      </c>
      <c r="I240" s="25">
        <f t="shared" si="7"/>
        <v>1001.2281784237939</v>
      </c>
      <c r="J240" s="24">
        <v>0</v>
      </c>
      <c r="K240" s="24">
        <v>15.11007328</v>
      </c>
      <c r="L240" s="24">
        <v>45608.617339999997</v>
      </c>
      <c r="M240" s="24">
        <v>81.07732661</v>
      </c>
    </row>
    <row r="241" spans="1:13">
      <c r="A241" s="20" t="s">
        <v>30</v>
      </c>
      <c r="B241" s="20">
        <v>2014</v>
      </c>
      <c r="C241" s="20">
        <v>15</v>
      </c>
      <c r="D241" s="20">
        <v>1687615</v>
      </c>
      <c r="E241" s="22">
        <v>2.0597692742861044E-2</v>
      </c>
      <c r="F241" s="23">
        <v>60917.599999999999</v>
      </c>
      <c r="G241" s="24">
        <f t="shared" si="6"/>
        <v>3.6096858584452023</v>
      </c>
      <c r="H241" s="25">
        <v>3.0165663649563501</v>
      </c>
      <c r="I241" s="25">
        <f t="shared" si="7"/>
        <v>1019.9729983423532</v>
      </c>
      <c r="J241" s="24">
        <v>0</v>
      </c>
      <c r="K241" s="24">
        <v>14.776210389999999</v>
      </c>
      <c r="L241" s="24">
        <v>49108.014080000001</v>
      </c>
      <c r="M241" s="24">
        <v>81.33904794</v>
      </c>
    </row>
    <row r="242" spans="1:13">
      <c r="A242" s="20" t="s">
        <v>30</v>
      </c>
      <c r="B242" s="20">
        <v>2015</v>
      </c>
      <c r="C242" s="20">
        <v>16</v>
      </c>
      <c r="D242" s="20">
        <v>1704640</v>
      </c>
      <c r="E242" s="22">
        <v>2.1149483579623606E-2</v>
      </c>
      <c r="F242" s="23">
        <v>64966.2</v>
      </c>
      <c r="G242" s="24">
        <f t="shared" si="6"/>
        <v>3.8111390088229773</v>
      </c>
      <c r="H242" s="25">
        <v>3.1633644760831299</v>
      </c>
      <c r="I242" s="25">
        <f t="shared" si="7"/>
        <v>1029.8205073297313</v>
      </c>
      <c r="J242" s="24">
        <v>0</v>
      </c>
      <c r="K242" s="24">
        <v>13.91963286</v>
      </c>
      <c r="L242" s="24">
        <v>61134.382510000003</v>
      </c>
      <c r="M242" s="24">
        <v>81.728716390000002</v>
      </c>
    </row>
    <row r="243" spans="1:13">
      <c r="A243" s="20" t="s">
        <v>32</v>
      </c>
      <c r="B243" s="20">
        <v>2000</v>
      </c>
      <c r="C243" s="20">
        <v>1</v>
      </c>
      <c r="D243" s="20">
        <v>22309710</v>
      </c>
      <c r="E243" s="22">
        <v>3.5826464952286043</v>
      </c>
      <c r="F243" s="23">
        <v>2110965.2000000002</v>
      </c>
      <c r="G243" s="24">
        <f t="shared" si="6"/>
        <v>9.4620916184029298</v>
      </c>
      <c r="H243" s="25">
        <v>1.57787921178559</v>
      </c>
      <c r="I243" s="25">
        <f t="shared" si="7"/>
        <v>2677.9140783551129</v>
      </c>
      <c r="J243" s="24">
        <v>163.04</v>
      </c>
      <c r="K243" s="24">
        <v>21.659080169999999</v>
      </c>
      <c r="L243" s="24">
        <v>36547.746729999999</v>
      </c>
      <c r="M243" s="24">
        <v>92.171449789999997</v>
      </c>
    </row>
    <row r="244" spans="1:13">
      <c r="A244" s="20" t="s">
        <v>32</v>
      </c>
      <c r="B244" s="20">
        <v>2001</v>
      </c>
      <c r="C244" s="20">
        <v>2</v>
      </c>
      <c r="D244" s="20">
        <v>22408839</v>
      </c>
      <c r="E244" s="22">
        <v>3.7236619415347092</v>
      </c>
      <c r="F244" s="23">
        <v>2248762.7999999998</v>
      </c>
      <c r="G244" s="24">
        <f t="shared" si="6"/>
        <v>10.035159786725229</v>
      </c>
      <c r="H244" s="25">
        <v>1.62602884426969</v>
      </c>
      <c r="I244" s="25">
        <f t="shared" si="7"/>
        <v>2692.4946122573319</v>
      </c>
      <c r="J244" s="24">
        <v>203.07</v>
      </c>
      <c r="K244" s="24">
        <v>21.7589446</v>
      </c>
      <c r="L244" s="24">
        <v>37171.171009999998</v>
      </c>
      <c r="M244" s="24">
        <v>92.202611009999998</v>
      </c>
    </row>
    <row r="245" spans="1:13">
      <c r="A245" s="20" t="s">
        <v>32</v>
      </c>
      <c r="B245" s="20">
        <v>2002</v>
      </c>
      <c r="C245" s="20">
        <v>3</v>
      </c>
      <c r="D245" s="20">
        <v>22504633</v>
      </c>
      <c r="E245" s="22">
        <v>3.863041274539825</v>
      </c>
      <c r="F245" s="23">
        <v>2393317.6</v>
      </c>
      <c r="G245" s="24">
        <f t="shared" si="6"/>
        <v>10.634777292302434</v>
      </c>
      <c r="H245" s="25">
        <v>1.6754497416588401</v>
      </c>
      <c r="I245" s="25">
        <f t="shared" si="7"/>
        <v>2704.3345628031921</v>
      </c>
      <c r="J245" s="24">
        <v>145.5</v>
      </c>
      <c r="K245" s="24">
        <v>21.69516059</v>
      </c>
      <c r="L245" s="24">
        <v>37246.024949999999</v>
      </c>
      <c r="M245" s="24">
        <v>92.238666559999999</v>
      </c>
    </row>
    <row r="246" spans="1:13">
      <c r="A246" s="20" t="s">
        <v>32</v>
      </c>
      <c r="B246" s="20">
        <v>2003</v>
      </c>
      <c r="C246" s="20">
        <v>4</v>
      </c>
      <c r="D246" s="20">
        <v>22647215</v>
      </c>
      <c r="E246" s="22">
        <v>4.0549965347106749</v>
      </c>
      <c r="F246" s="23">
        <v>2574441.4</v>
      </c>
      <c r="G246" s="24">
        <f t="shared" si="6"/>
        <v>11.367584932628581</v>
      </c>
      <c r="H246" s="25">
        <v>1.7300809432984501</v>
      </c>
      <c r="I246" s="25">
        <f t="shared" si="7"/>
        <v>2725.0463847591136</v>
      </c>
      <c r="J246" s="24">
        <v>401.4</v>
      </c>
      <c r="K246" s="24">
        <v>23.691758140000001</v>
      </c>
      <c r="L246" s="24">
        <v>37209.016210000002</v>
      </c>
      <c r="M246" s="24">
        <v>92.299467539999995</v>
      </c>
    </row>
    <row r="247" spans="1:13">
      <c r="A247" s="20" t="s">
        <v>32</v>
      </c>
      <c r="B247" s="20">
        <v>2004</v>
      </c>
      <c r="C247" s="20">
        <v>5</v>
      </c>
      <c r="D247" s="20">
        <v>22879387</v>
      </c>
      <c r="E247" s="22">
        <v>4.2631889752676395</v>
      </c>
      <c r="F247" s="23">
        <v>2771670.6</v>
      </c>
      <c r="G247" s="24">
        <f t="shared" si="6"/>
        <v>12.114269495069951</v>
      </c>
      <c r="H247" s="25">
        <v>1.7878940379492301</v>
      </c>
      <c r="I247" s="25">
        <f t="shared" si="7"/>
        <v>2750.0129891091315</v>
      </c>
      <c r="J247" s="24">
        <v>165.74</v>
      </c>
      <c r="K247" s="24">
        <v>21.411598940000001</v>
      </c>
      <c r="L247" s="24">
        <v>37557.431129999997</v>
      </c>
      <c r="M247" s="24">
        <v>92.380824039999993</v>
      </c>
    </row>
    <row r="248" spans="1:13">
      <c r="A248" s="20" t="s">
        <v>32</v>
      </c>
      <c r="B248" s="20">
        <v>2005</v>
      </c>
      <c r="C248" s="20">
        <v>6</v>
      </c>
      <c r="D248" s="20">
        <v>23214903</v>
      </c>
      <c r="E248" s="22">
        <v>4.5575658683661509</v>
      </c>
      <c r="F248" s="23">
        <v>3037157</v>
      </c>
      <c r="G248" s="24">
        <f t="shared" si="6"/>
        <v>13.082789964705</v>
      </c>
      <c r="H248" s="25">
        <v>1.8530304654015499</v>
      </c>
      <c r="I248" s="25">
        <f t="shared" si="7"/>
        <v>2780.662442592447</v>
      </c>
      <c r="J248" s="24">
        <v>167.97</v>
      </c>
      <c r="K248" s="24">
        <v>21.540692069999999</v>
      </c>
      <c r="L248" s="24">
        <v>37665.912479999999</v>
      </c>
      <c r="M248" s="24">
        <v>92.493031020000004</v>
      </c>
    </row>
    <row r="249" spans="1:13">
      <c r="A249" s="20" t="s">
        <v>32</v>
      </c>
      <c r="B249" s="20">
        <v>2006</v>
      </c>
      <c r="C249" s="20">
        <v>7</v>
      </c>
      <c r="D249" s="20">
        <v>23450813</v>
      </c>
      <c r="E249" s="22">
        <v>4.7358658692658953</v>
      </c>
      <c r="F249" s="23">
        <v>3234915</v>
      </c>
      <c r="G249" s="24">
        <f t="shared" si="6"/>
        <v>13.794468447639746</v>
      </c>
      <c r="H249" s="25">
        <v>1.9140693859425799</v>
      </c>
      <c r="I249" s="25">
        <f t="shared" si="7"/>
        <v>2802.1681794706183</v>
      </c>
      <c r="J249" s="24">
        <v>219.89</v>
      </c>
      <c r="K249" s="24">
        <v>21.764546790000001</v>
      </c>
      <c r="L249" s="24">
        <v>38296.343289999997</v>
      </c>
      <c r="M249" s="24">
        <v>92.595034549999994</v>
      </c>
    </row>
    <row r="250" spans="1:13">
      <c r="A250" s="20" t="s">
        <v>32</v>
      </c>
      <c r="B250" s="20">
        <v>2007</v>
      </c>
      <c r="C250" s="20">
        <v>8</v>
      </c>
      <c r="D250" s="20">
        <v>23755098</v>
      </c>
      <c r="E250" s="22">
        <v>4.8769527010076974</v>
      </c>
      <c r="F250" s="23">
        <v>3410504.8</v>
      </c>
      <c r="G250" s="24">
        <f t="shared" si="6"/>
        <v>14.356938455905338</v>
      </c>
      <c r="H250" s="25">
        <v>1.97837680502072</v>
      </c>
      <c r="I250" s="25">
        <f t="shared" si="7"/>
        <v>2829.0387108843179</v>
      </c>
      <c r="J250" s="24">
        <v>200.6</v>
      </c>
      <c r="K250" s="24">
        <v>21.813214909999999</v>
      </c>
      <c r="L250" s="24">
        <v>38754.304550000001</v>
      </c>
      <c r="M250" s="24">
        <v>92.712672130000001</v>
      </c>
    </row>
    <row r="251" spans="1:13">
      <c r="A251" s="20" t="s">
        <v>32</v>
      </c>
      <c r="B251" s="20">
        <v>2008</v>
      </c>
      <c r="C251" s="20">
        <v>9</v>
      </c>
      <c r="D251" s="20">
        <v>24047919</v>
      </c>
      <c r="E251" s="22">
        <v>5.1002975772040804</v>
      </c>
      <c r="F251" s="23">
        <v>3658390</v>
      </c>
      <c r="G251" s="24">
        <f t="shared" si="6"/>
        <v>15.212917175910315</v>
      </c>
      <c r="H251" s="25">
        <v>2.0784836404057501</v>
      </c>
      <c r="I251" s="25">
        <f t="shared" si="7"/>
        <v>2897.6913547816835</v>
      </c>
      <c r="J251" s="24">
        <v>242.21</v>
      </c>
      <c r="K251" s="24">
        <v>21.912480370000001</v>
      </c>
      <c r="L251" s="24">
        <v>38066.662539999998</v>
      </c>
      <c r="M251" s="24">
        <v>92.845890519999998</v>
      </c>
    </row>
    <row r="252" spans="1:13">
      <c r="A252" s="20" t="s">
        <v>32</v>
      </c>
      <c r="B252" s="20">
        <v>2009</v>
      </c>
      <c r="C252" s="20">
        <v>10</v>
      </c>
      <c r="D252" s="20">
        <v>24320110</v>
      </c>
      <c r="E252" s="22">
        <v>5.2052522326171387</v>
      </c>
      <c r="F252" s="23">
        <v>3851402.2</v>
      </c>
      <c r="G252" s="24">
        <f t="shared" si="6"/>
        <v>15.836286102324374</v>
      </c>
      <c r="H252" s="25">
        <v>2.1691668121955101</v>
      </c>
      <c r="I252" s="25">
        <f t="shared" si="7"/>
        <v>2931.6752200275732</v>
      </c>
      <c r="J252" s="24">
        <v>244.79</v>
      </c>
      <c r="K252" s="24">
        <v>22.1716248</v>
      </c>
      <c r="L252" s="24">
        <v>35767.785499999998</v>
      </c>
      <c r="M252" s="24">
        <v>93.009411330000006</v>
      </c>
    </row>
    <row r="253" spans="1:13">
      <c r="A253" s="20" t="s">
        <v>32</v>
      </c>
      <c r="B253" s="20">
        <v>2010</v>
      </c>
      <c r="C253" s="20">
        <v>11</v>
      </c>
      <c r="D253" s="20">
        <v>24499231</v>
      </c>
      <c r="E253" s="22">
        <v>5.3975066852940818</v>
      </c>
      <c r="F253" s="23">
        <v>4147355.8</v>
      </c>
      <c r="G253" s="24">
        <f t="shared" si="6"/>
        <v>16.928514205200969</v>
      </c>
      <c r="H253" s="25">
        <v>2.2831626780160099</v>
      </c>
      <c r="I253" s="25">
        <f t="shared" si="7"/>
        <v>2971.3837954788819</v>
      </c>
      <c r="J253" s="24">
        <v>194.84</v>
      </c>
      <c r="K253" s="24">
        <v>21.944781580000001</v>
      </c>
      <c r="L253" s="24">
        <v>36254.539040000003</v>
      </c>
      <c r="M253" s="24">
        <v>93.158786149999997</v>
      </c>
    </row>
    <row r="254" spans="1:13">
      <c r="A254" s="20" t="s">
        <v>32</v>
      </c>
      <c r="B254" s="20">
        <v>2011</v>
      </c>
      <c r="C254" s="20">
        <v>12</v>
      </c>
      <c r="D254" s="20">
        <v>24797281</v>
      </c>
      <c r="E254" s="22">
        <v>6.4420576421910924</v>
      </c>
      <c r="F254" s="23">
        <v>5157481.8</v>
      </c>
      <c r="G254" s="24">
        <f t="shared" si="6"/>
        <v>20.798577876340556</v>
      </c>
      <c r="H254" s="25">
        <v>2.4740156133131102</v>
      </c>
      <c r="I254" s="25">
        <f t="shared" si="7"/>
        <v>3090.2195696829808</v>
      </c>
      <c r="J254" s="24">
        <v>212.01</v>
      </c>
      <c r="K254" s="24">
        <v>21.65959629</v>
      </c>
      <c r="L254" s="24">
        <v>36356.379000000001</v>
      </c>
      <c r="M254" s="24">
        <v>93.37939308</v>
      </c>
    </row>
    <row r="255" spans="1:13">
      <c r="A255" s="20" t="s">
        <v>32</v>
      </c>
      <c r="B255" s="20">
        <v>2012</v>
      </c>
      <c r="C255" s="20">
        <v>13</v>
      </c>
      <c r="D255" s="20">
        <v>25039716</v>
      </c>
      <c r="E255" s="22">
        <v>7.3581529586371506</v>
      </c>
      <c r="F255" s="23">
        <v>6305128.4000000004</v>
      </c>
      <c r="G255" s="24">
        <f t="shared" si="6"/>
        <v>25.180510833269835</v>
      </c>
      <c r="H255" s="25">
        <v>2.6497522878778299</v>
      </c>
      <c r="I255" s="25">
        <f t="shared" si="7"/>
        <v>3092.2895458725011</v>
      </c>
      <c r="J255" s="24">
        <v>309.85000000000002</v>
      </c>
      <c r="K255" s="24">
        <v>22.85748203</v>
      </c>
      <c r="L255" s="24">
        <v>35313.929060000002</v>
      </c>
      <c r="M255" s="24">
        <v>93.6</v>
      </c>
    </row>
    <row r="256" spans="1:13">
      <c r="A256" s="20" t="s">
        <v>32</v>
      </c>
      <c r="B256" s="20">
        <v>2013</v>
      </c>
      <c r="C256" s="20">
        <v>14</v>
      </c>
      <c r="D256" s="20">
        <v>25258242</v>
      </c>
      <c r="E256" s="22">
        <v>7.5441135711840932</v>
      </c>
      <c r="F256" s="23">
        <v>6926776.5999999996</v>
      </c>
      <c r="G256" s="24">
        <f t="shared" si="6"/>
        <v>27.423827042277921</v>
      </c>
      <c r="H256" s="25">
        <v>2.7879943382160399</v>
      </c>
      <c r="I256" s="25">
        <f t="shared" si="7"/>
        <v>3036.4695063675131</v>
      </c>
      <c r="J256" s="24">
        <v>201.1</v>
      </c>
      <c r="K256" s="24">
        <v>21.988564409999999</v>
      </c>
      <c r="L256" s="24">
        <v>34534.435599999997</v>
      </c>
      <c r="M256" s="24">
        <v>93.837739900000003</v>
      </c>
    </row>
    <row r="257" spans="1:13">
      <c r="A257" s="20" t="s">
        <v>32</v>
      </c>
      <c r="B257" s="20">
        <v>2014</v>
      </c>
      <c r="C257" s="20">
        <v>15</v>
      </c>
      <c r="D257" s="20">
        <v>25886997</v>
      </c>
      <c r="E257" s="22">
        <v>7.8046802109531965</v>
      </c>
      <c r="F257" s="23">
        <v>7483598.5999999996</v>
      </c>
      <c r="G257" s="24">
        <f t="shared" si="6"/>
        <v>28.908716603938263</v>
      </c>
      <c r="H257" s="25">
        <v>2.9101246533796501</v>
      </c>
      <c r="I257" s="25">
        <f t="shared" si="7"/>
        <v>3034.9827011885945</v>
      </c>
      <c r="J257" s="24">
        <v>125.13</v>
      </c>
      <c r="K257" s="24">
        <v>21.141833370000001</v>
      </c>
      <c r="L257" s="24">
        <v>33949.458350000001</v>
      </c>
      <c r="M257" s="24">
        <v>94.232725529999996</v>
      </c>
    </row>
    <row r="258" spans="1:13">
      <c r="A258" s="20" t="s">
        <v>32</v>
      </c>
      <c r="B258" s="20">
        <v>2015</v>
      </c>
      <c r="C258" s="20">
        <v>16</v>
      </c>
      <c r="D258" s="20">
        <v>25782702</v>
      </c>
      <c r="E258" s="22">
        <v>7.8376291583881166</v>
      </c>
      <c r="F258" s="23">
        <v>7833420.9380000001</v>
      </c>
      <c r="G258" s="24">
        <f t="shared" si="6"/>
        <v>30.382467043213701</v>
      </c>
      <c r="H258" s="25">
        <v>3.0117539021747799</v>
      </c>
      <c r="I258" s="25">
        <f t="shared" si="7"/>
        <v>3013.3718573792089</v>
      </c>
      <c r="J258" s="24">
        <v>305.13</v>
      </c>
      <c r="K258" s="24">
        <v>23.15474219</v>
      </c>
      <c r="L258" s="24">
        <v>34265.346239999999</v>
      </c>
      <c r="M258" s="24">
        <v>94.439881099999994</v>
      </c>
    </row>
    <row r="259" spans="1:13">
      <c r="A259" s="20" t="s">
        <v>34</v>
      </c>
      <c r="B259" s="20">
        <v>2000</v>
      </c>
      <c r="C259" s="20">
        <v>1</v>
      </c>
      <c r="D259" s="20">
        <v>1369971</v>
      </c>
      <c r="E259" s="22">
        <v>1.3271034760876395E-5</v>
      </c>
      <c r="F259" s="23">
        <v>53</v>
      </c>
      <c r="G259" s="24">
        <f t="shared" si="6"/>
        <v>3.8686950307707242E-3</v>
      </c>
      <c r="H259" s="25">
        <v>1.5170385479732</v>
      </c>
      <c r="I259" s="25">
        <f t="shared" si="7"/>
        <v>379.86172271210927</v>
      </c>
      <c r="J259" s="24">
        <v>0</v>
      </c>
      <c r="K259" s="24">
        <v>16.058411490000001</v>
      </c>
      <c r="L259" s="24">
        <v>12146.444380000001</v>
      </c>
      <c r="M259" s="24">
        <v>61.442793209999998</v>
      </c>
    </row>
    <row r="260" spans="1:13">
      <c r="A260" s="20" t="s">
        <v>34</v>
      </c>
      <c r="B260" s="20">
        <v>2001</v>
      </c>
      <c r="C260" s="20">
        <v>2</v>
      </c>
      <c r="D260" s="20">
        <v>1365154</v>
      </c>
      <c r="E260" s="22">
        <v>1.6088947620454303E-5</v>
      </c>
      <c r="F260" s="23">
        <v>68</v>
      </c>
      <c r="G260" s="24">
        <f t="shared" ref="G260:G323" si="8">F260/D260*100</f>
        <v>4.9811230088327033E-3</v>
      </c>
      <c r="H260" s="25">
        <v>1.6035636698318001</v>
      </c>
      <c r="I260" s="25">
        <f t="shared" ref="I260:I323" si="9">E260*10^9*H260/(D260*G260*0.01)</f>
        <v>379.40664544098985</v>
      </c>
      <c r="J260" s="24">
        <v>12.01</v>
      </c>
      <c r="K260" s="24">
        <v>17.796911210000001</v>
      </c>
      <c r="L260" s="24">
        <v>13031.978289999999</v>
      </c>
      <c r="M260" s="24">
        <v>61.477426579999999</v>
      </c>
    </row>
    <row r="261" spans="1:13">
      <c r="A261" s="20" t="s">
        <v>34</v>
      </c>
      <c r="B261" s="20">
        <v>2002</v>
      </c>
      <c r="C261" s="20">
        <v>3</v>
      </c>
      <c r="D261" s="20">
        <v>1357439</v>
      </c>
      <c r="E261" s="22">
        <v>2.1942549188804416E-5</v>
      </c>
      <c r="F261" s="23">
        <v>96</v>
      </c>
      <c r="G261" s="24">
        <f t="shared" si="8"/>
        <v>7.0721409949176346E-3</v>
      </c>
      <c r="H261" s="25">
        <v>1.6844032705268399</v>
      </c>
      <c r="I261" s="25">
        <f t="shared" si="9"/>
        <v>385.00105851373144</v>
      </c>
      <c r="J261" s="24">
        <v>23.47</v>
      </c>
      <c r="K261" s="24">
        <v>19.06219961</v>
      </c>
      <c r="L261" s="24">
        <v>14043.366830000001</v>
      </c>
      <c r="M261" s="24">
        <v>61.529184520000001</v>
      </c>
    </row>
    <row r="262" spans="1:13">
      <c r="A262" s="20" t="s">
        <v>34</v>
      </c>
      <c r="B262" s="20">
        <v>2003</v>
      </c>
      <c r="C262" s="20">
        <v>4</v>
      </c>
      <c r="D262" s="20">
        <v>1353304</v>
      </c>
      <c r="E262" s="22">
        <v>3.7138296336132901E-5</v>
      </c>
      <c r="F262" s="23">
        <v>171</v>
      </c>
      <c r="G262" s="24">
        <f t="shared" si="8"/>
        <v>1.2635741858444224E-2</v>
      </c>
      <c r="H262" s="25">
        <v>1.7704571949321799</v>
      </c>
      <c r="I262" s="25">
        <f t="shared" si="9"/>
        <v>384.5132395077772</v>
      </c>
      <c r="J262" s="24">
        <v>4.93</v>
      </c>
      <c r="K262" s="24">
        <v>17.62028913</v>
      </c>
      <c r="L262" s="24">
        <v>15628.0164</v>
      </c>
      <c r="M262" s="24">
        <v>61.599854280000002</v>
      </c>
    </row>
    <row r="263" spans="1:13">
      <c r="A263" s="20" t="s">
        <v>34</v>
      </c>
      <c r="B263" s="20">
        <v>2004</v>
      </c>
      <c r="C263" s="20">
        <v>5</v>
      </c>
      <c r="D263" s="20">
        <v>1345406</v>
      </c>
      <c r="E263" s="22">
        <v>6.6293972123374309E-5</v>
      </c>
      <c r="F263" s="23">
        <v>317</v>
      </c>
      <c r="G263" s="24">
        <f t="shared" si="8"/>
        <v>2.3561660941009629E-2</v>
      </c>
      <c r="H263" s="25">
        <v>1.83842225166988</v>
      </c>
      <c r="I263" s="25">
        <f t="shared" si="9"/>
        <v>384.46786594067521</v>
      </c>
      <c r="J263" s="24">
        <v>0.15</v>
      </c>
      <c r="K263" s="24">
        <v>16.487060020000001</v>
      </c>
      <c r="L263" s="24">
        <v>16811.218059999999</v>
      </c>
      <c r="M263" s="24">
        <v>61.68709587</v>
      </c>
    </row>
    <row r="264" spans="1:13">
      <c r="A264" s="20" t="s">
        <v>34</v>
      </c>
      <c r="B264" s="20">
        <v>2005</v>
      </c>
      <c r="C264" s="20">
        <v>6</v>
      </c>
      <c r="D264" s="20">
        <v>1333023</v>
      </c>
      <c r="E264" s="22">
        <v>1.1988156750824186E-4</v>
      </c>
      <c r="F264" s="23">
        <v>590</v>
      </c>
      <c r="G264" s="24">
        <f t="shared" si="8"/>
        <v>4.4260301585193951E-2</v>
      </c>
      <c r="H264" s="25">
        <v>1.8994946019115899</v>
      </c>
      <c r="I264" s="25">
        <f t="shared" si="9"/>
        <v>385.95659381458529</v>
      </c>
      <c r="J264" s="24">
        <v>1.64</v>
      </c>
      <c r="K264" s="24">
        <v>16.938492449999998</v>
      </c>
      <c r="L264" s="24">
        <v>18346.21516</v>
      </c>
      <c r="M264" s="24">
        <v>61.783189040000003</v>
      </c>
    </row>
    <row r="265" spans="1:13">
      <c r="A265" s="20" t="s">
        <v>34</v>
      </c>
      <c r="B265" s="20">
        <v>2006</v>
      </c>
      <c r="C265" s="20">
        <v>7</v>
      </c>
      <c r="D265" s="20">
        <v>1293683</v>
      </c>
      <c r="E265" s="22">
        <v>2.2790230114394646E-4</v>
      </c>
      <c r="F265" s="23">
        <v>1150</v>
      </c>
      <c r="G265" s="24">
        <f t="shared" si="8"/>
        <v>8.8893492455261458E-2</v>
      </c>
      <c r="H265" s="25">
        <v>1.9671752969143399</v>
      </c>
      <c r="I265" s="25">
        <f t="shared" si="9"/>
        <v>389.84676253939489</v>
      </c>
      <c r="J265" s="24">
        <v>19.04</v>
      </c>
      <c r="K265" s="24">
        <v>18.250966989999998</v>
      </c>
      <c r="L265" s="24">
        <v>20096.65178</v>
      </c>
      <c r="M265" s="24">
        <v>61.896815910000001</v>
      </c>
    </row>
    <row r="266" spans="1:13">
      <c r="A266" s="20" t="s">
        <v>34</v>
      </c>
      <c r="B266" s="20">
        <v>2007</v>
      </c>
      <c r="C266" s="20">
        <v>8</v>
      </c>
      <c r="D266" s="20">
        <v>1274503</v>
      </c>
      <c r="E266" s="22">
        <v>4.3371893498146506E-4</v>
      </c>
      <c r="F266" s="23">
        <v>2254</v>
      </c>
      <c r="G266" s="24">
        <f t="shared" si="8"/>
        <v>0.17685325181659048</v>
      </c>
      <c r="H266" s="25">
        <v>2.0436657924141501</v>
      </c>
      <c r="I266" s="25">
        <f t="shared" si="9"/>
        <v>393.24602970005185</v>
      </c>
      <c r="J266" s="24">
        <v>7.59</v>
      </c>
      <c r="K266" s="24">
        <v>17.754132810000002</v>
      </c>
      <c r="L266" s="24">
        <v>22598.509450000001</v>
      </c>
      <c r="M266" s="24">
        <v>62.023835800000001</v>
      </c>
    </row>
    <row r="267" spans="1:13">
      <c r="A267" s="20" t="s">
        <v>34</v>
      </c>
      <c r="B267" s="20">
        <v>2008</v>
      </c>
      <c r="C267" s="20">
        <v>9</v>
      </c>
      <c r="D267" s="20">
        <v>1286586</v>
      </c>
      <c r="E267" s="22">
        <v>6.9748500877869876E-4</v>
      </c>
      <c r="F267" s="23">
        <v>3751</v>
      </c>
      <c r="G267" s="24">
        <f t="shared" si="8"/>
        <v>0.2915467757304992</v>
      </c>
      <c r="H267" s="25">
        <v>2.1170690689834002</v>
      </c>
      <c r="I267" s="25">
        <f t="shared" si="9"/>
        <v>393.66140713543012</v>
      </c>
      <c r="J267" s="24">
        <v>1.2</v>
      </c>
      <c r="K267" s="24">
        <v>17.223057619999999</v>
      </c>
      <c r="L267" s="24">
        <v>23462.2549</v>
      </c>
      <c r="M267" s="24">
        <v>62.234666779999998</v>
      </c>
    </row>
    <row r="268" spans="1:13">
      <c r="A268" s="20" t="s">
        <v>34</v>
      </c>
      <c r="B268" s="20">
        <v>2009</v>
      </c>
      <c r="C268" s="20">
        <v>10</v>
      </c>
      <c r="D268" s="20">
        <v>1297415</v>
      </c>
      <c r="E268" s="22">
        <v>8.8300422172363615E-4</v>
      </c>
      <c r="F268" s="23">
        <v>4934</v>
      </c>
      <c r="G268" s="24">
        <f t="shared" si="8"/>
        <v>0.38029466284881863</v>
      </c>
      <c r="H268" s="25">
        <v>2.1758526182067102</v>
      </c>
      <c r="I268" s="25">
        <f t="shared" si="9"/>
        <v>389.39745596371142</v>
      </c>
      <c r="J268" s="24">
        <v>2.25</v>
      </c>
      <c r="K268" s="24">
        <v>16.76119697</v>
      </c>
      <c r="L268" s="24">
        <v>20166.988740000001</v>
      </c>
      <c r="M268" s="24">
        <v>62.473301450000001</v>
      </c>
    </row>
    <row r="269" spans="1:13">
      <c r="A269" s="20" t="s">
        <v>34</v>
      </c>
      <c r="B269" s="20">
        <v>2010</v>
      </c>
      <c r="C269" s="20">
        <v>11</v>
      </c>
      <c r="D269" s="20">
        <v>1315735</v>
      </c>
      <c r="E269" s="22">
        <v>1.0139177545449092E-3</v>
      </c>
      <c r="F269" s="23">
        <v>5845</v>
      </c>
      <c r="G269" s="24">
        <f t="shared" si="8"/>
        <v>0.4442383914694068</v>
      </c>
      <c r="H269" s="25">
        <v>2.23100036230653</v>
      </c>
      <c r="I269" s="25">
        <f t="shared" si="9"/>
        <v>387.00613819310792</v>
      </c>
      <c r="J269" s="24">
        <v>56.87</v>
      </c>
      <c r="K269" s="24">
        <v>19.125066929999999</v>
      </c>
      <c r="L269" s="24">
        <v>20770.908640000001</v>
      </c>
      <c r="M269" s="24">
        <v>62.771106949999997</v>
      </c>
    </row>
    <row r="270" spans="1:13">
      <c r="A270" s="20" t="s">
        <v>34</v>
      </c>
      <c r="B270" s="20">
        <v>2011</v>
      </c>
      <c r="C270" s="20">
        <v>12</v>
      </c>
      <c r="D270" s="20">
        <v>1302299</v>
      </c>
      <c r="E270" s="22">
        <v>1.453970659135093E-3</v>
      </c>
      <c r="F270" s="23">
        <v>8480</v>
      </c>
      <c r="G270" s="24">
        <f t="shared" si="8"/>
        <v>0.65115614770494334</v>
      </c>
      <c r="H270" s="25">
        <v>2.3630340455741998</v>
      </c>
      <c r="I270" s="25">
        <f t="shared" si="9"/>
        <v>405.16299160403122</v>
      </c>
      <c r="J270" s="24">
        <v>5.16</v>
      </c>
      <c r="K270" s="24">
        <v>18.399121829999999</v>
      </c>
      <c r="L270" s="24">
        <v>22671.10598</v>
      </c>
      <c r="M270" s="24">
        <v>62.975553470000001</v>
      </c>
    </row>
    <row r="271" spans="1:13">
      <c r="A271" s="20" t="s">
        <v>34</v>
      </c>
      <c r="B271" s="20">
        <v>2012</v>
      </c>
      <c r="C271" s="20">
        <v>13</v>
      </c>
      <c r="D271" s="20">
        <v>1295231</v>
      </c>
      <c r="E271" s="22">
        <v>1.3818497614340698E-3</v>
      </c>
      <c r="F271" s="23">
        <v>8652</v>
      </c>
      <c r="G271" s="24">
        <f t="shared" si="8"/>
        <v>0.66798895332183983</v>
      </c>
      <c r="H271" s="25">
        <v>2.3881718668684302</v>
      </c>
      <c r="I271" s="25">
        <f t="shared" si="9"/>
        <v>381.4256500804089</v>
      </c>
      <c r="J271" s="24">
        <v>18.91</v>
      </c>
      <c r="K271" s="24">
        <v>17.08470427</v>
      </c>
      <c r="L271" s="24">
        <v>23922.30313</v>
      </c>
      <c r="M271" s="24">
        <v>63.2</v>
      </c>
    </row>
    <row r="272" spans="1:13">
      <c r="A272" s="20" t="s">
        <v>34</v>
      </c>
      <c r="B272" s="20">
        <v>2013</v>
      </c>
      <c r="C272" s="20">
        <v>14</v>
      </c>
      <c r="D272" s="20">
        <v>1307481</v>
      </c>
      <c r="E272" s="22">
        <v>1.3924899669877791E-3</v>
      </c>
      <c r="F272" s="23">
        <v>8743</v>
      </c>
      <c r="G272" s="24">
        <f t="shared" si="8"/>
        <v>0.66869040544375025</v>
      </c>
      <c r="H272" s="25">
        <v>2.4209635389076598</v>
      </c>
      <c r="I272" s="25">
        <f t="shared" si="9"/>
        <v>385.58474646827682</v>
      </c>
      <c r="J272" s="24">
        <v>9.07</v>
      </c>
      <c r="K272" s="24">
        <v>18.171522530000001</v>
      </c>
      <c r="L272" s="24">
        <v>25023.64011</v>
      </c>
      <c r="M272" s="24">
        <v>63.524846080000003</v>
      </c>
    </row>
    <row r="273" spans="1:13">
      <c r="A273" s="20" t="s">
        <v>34</v>
      </c>
      <c r="B273" s="20">
        <v>2014</v>
      </c>
      <c r="C273" s="20">
        <v>15</v>
      </c>
      <c r="D273" s="20">
        <v>1300120</v>
      </c>
      <c r="E273" s="22">
        <v>1.5906296004945929E-3</v>
      </c>
      <c r="F273" s="23">
        <v>9700</v>
      </c>
      <c r="G273" s="24">
        <f t="shared" si="8"/>
        <v>0.74608497677137497</v>
      </c>
      <c r="H273" s="25">
        <v>2.5189311086033999</v>
      </c>
      <c r="I273" s="25">
        <f t="shared" si="9"/>
        <v>413.06045185064204</v>
      </c>
      <c r="J273" s="24">
        <v>24.73</v>
      </c>
      <c r="K273" s="24">
        <v>17.582103660000001</v>
      </c>
      <c r="L273" s="24">
        <v>26159.14429</v>
      </c>
      <c r="M273" s="24">
        <v>63.767763389999999</v>
      </c>
    </row>
    <row r="274" spans="1:13">
      <c r="A274" s="20" t="s">
        <v>34</v>
      </c>
      <c r="B274" s="20">
        <v>2015</v>
      </c>
      <c r="C274" s="20">
        <v>16</v>
      </c>
      <c r="D274" s="20">
        <v>1307637</v>
      </c>
      <c r="E274" s="22">
        <v>1.6392438361566162E-3</v>
      </c>
      <c r="F274" s="23">
        <v>10083</v>
      </c>
      <c r="G274" s="24">
        <f t="shared" si="8"/>
        <v>0.77108555355958874</v>
      </c>
      <c r="H274" s="25">
        <v>2.6304989698453398</v>
      </c>
      <c r="I274" s="25">
        <f t="shared" si="9"/>
        <v>427.6533990216505</v>
      </c>
      <c r="J274" s="24">
        <v>15.41</v>
      </c>
      <c r="K274" s="24">
        <v>17.587480370000002</v>
      </c>
      <c r="L274" s="24">
        <v>26894.322459999999</v>
      </c>
      <c r="M274" s="24">
        <v>64.072420379999997</v>
      </c>
    </row>
    <row r="275" spans="1:13">
      <c r="A275" s="20" t="s">
        <v>36</v>
      </c>
      <c r="B275" s="20">
        <v>2000</v>
      </c>
      <c r="C275" s="20">
        <v>1</v>
      </c>
      <c r="D275" s="20">
        <v>171477</v>
      </c>
      <c r="E275" s="22">
        <v>7.2077230237909181E-3</v>
      </c>
      <c r="F275" s="23">
        <v>5832.4</v>
      </c>
      <c r="G275" s="24">
        <f t="shared" si="8"/>
        <v>3.4012724738594677</v>
      </c>
      <c r="H275" s="25">
        <v>1.62925214487046</v>
      </c>
      <c r="I275" s="25">
        <f t="shared" si="9"/>
        <v>2013.4418414620995</v>
      </c>
      <c r="J275" s="24">
        <v>3.79</v>
      </c>
      <c r="K275" s="24">
        <v>16.98352336</v>
      </c>
      <c r="L275" s="24">
        <v>82198.493759999998</v>
      </c>
      <c r="M275" s="24">
        <v>126.3825181</v>
      </c>
    </row>
    <row r="276" spans="1:13">
      <c r="A276" s="20" t="s">
        <v>36</v>
      </c>
      <c r="B276" s="20">
        <v>2001</v>
      </c>
      <c r="C276" s="20">
        <v>2</v>
      </c>
      <c r="D276" s="20">
        <v>174270</v>
      </c>
      <c r="E276" s="22">
        <v>7.4692568888547559E-3</v>
      </c>
      <c r="F276" s="23">
        <v>6216.4</v>
      </c>
      <c r="G276" s="24">
        <f t="shared" si="8"/>
        <v>3.5671085097836688</v>
      </c>
      <c r="H276" s="25">
        <v>1.68608523375232</v>
      </c>
      <c r="I276" s="25">
        <f t="shared" si="9"/>
        <v>2025.8998371084224</v>
      </c>
      <c r="J276" s="24">
        <v>14.75</v>
      </c>
      <c r="K276" s="24">
        <v>17.806694050000001</v>
      </c>
      <c r="L276" s="24">
        <v>83243.040630000003</v>
      </c>
      <c r="M276" s="24">
        <v>126.4923395</v>
      </c>
    </row>
    <row r="277" spans="1:13">
      <c r="A277" s="20" t="s">
        <v>36</v>
      </c>
      <c r="B277" s="20">
        <v>2002</v>
      </c>
      <c r="C277" s="20">
        <v>3</v>
      </c>
      <c r="D277" s="20">
        <v>176945</v>
      </c>
      <c r="E277" s="22">
        <v>8.2131798679748024E-3</v>
      </c>
      <c r="F277" s="23">
        <v>7086.4</v>
      </c>
      <c r="G277" s="24">
        <f t="shared" si="8"/>
        <v>4.0048602673147018</v>
      </c>
      <c r="H277" s="25">
        <v>1.75960935078078</v>
      </c>
      <c r="I277" s="25">
        <f t="shared" si="9"/>
        <v>2039.3977330284654</v>
      </c>
      <c r="J277" s="24">
        <v>19.77</v>
      </c>
      <c r="K277" s="24">
        <v>17.91281592</v>
      </c>
      <c r="L277" s="24">
        <v>85439.635680000007</v>
      </c>
      <c r="M277" s="24">
        <v>126.65138570000001</v>
      </c>
    </row>
    <row r="278" spans="1:13">
      <c r="A278" s="20" t="s">
        <v>36</v>
      </c>
      <c r="B278" s="20">
        <v>2003</v>
      </c>
      <c r="C278" s="20">
        <v>4</v>
      </c>
      <c r="D278" s="20">
        <v>179320</v>
      </c>
      <c r="E278" s="22">
        <v>8.9962241875683729E-3</v>
      </c>
      <c r="F278" s="23">
        <v>8003.2</v>
      </c>
      <c r="G278" s="24">
        <f t="shared" si="8"/>
        <v>4.4630827570823106</v>
      </c>
      <c r="H278" s="25">
        <v>1.8276346106475101</v>
      </c>
      <c r="I278" s="25">
        <f t="shared" si="9"/>
        <v>2054.4045744632444</v>
      </c>
      <c r="J278" s="24">
        <v>89.82</v>
      </c>
      <c r="K278" s="24">
        <v>19.539047629999999</v>
      </c>
      <c r="L278" s="24">
        <v>86008.505680000002</v>
      </c>
      <c r="M278" s="24">
        <v>126.82242460000001</v>
      </c>
    </row>
    <row r="279" spans="1:13">
      <c r="A279" s="20" t="s">
        <v>36</v>
      </c>
      <c r="B279" s="20">
        <v>2004</v>
      </c>
      <c r="C279" s="20">
        <v>5</v>
      </c>
      <c r="D279" s="20">
        <v>181839</v>
      </c>
      <c r="E279" s="22">
        <v>8.9921708527248949E-3</v>
      </c>
      <c r="F279" s="23">
        <v>8160.6</v>
      </c>
      <c r="G279" s="24">
        <f t="shared" si="8"/>
        <v>4.4878161450513918</v>
      </c>
      <c r="H279" s="25">
        <v>1.8739586896607301</v>
      </c>
      <c r="I279" s="25">
        <f t="shared" si="9"/>
        <v>2064.9163919782554</v>
      </c>
      <c r="J279" s="24">
        <v>8.27</v>
      </c>
      <c r="K279" s="24">
        <v>17.413795629999999</v>
      </c>
      <c r="L279" s="24">
        <v>87810.757469999997</v>
      </c>
      <c r="M279" s="24">
        <v>127.0471433</v>
      </c>
    </row>
    <row r="280" spans="1:13">
      <c r="A280" s="20" t="s">
        <v>36</v>
      </c>
      <c r="B280" s="20">
        <v>2005</v>
      </c>
      <c r="C280" s="20">
        <v>6</v>
      </c>
      <c r="D280" s="20">
        <v>184492</v>
      </c>
      <c r="E280" s="22">
        <v>9.0347676796501148E-3</v>
      </c>
      <c r="F280" s="23">
        <v>8330</v>
      </c>
      <c r="G280" s="24">
        <f t="shared" si="8"/>
        <v>4.5151009257853998</v>
      </c>
      <c r="H280" s="25">
        <v>1.9261326156221601</v>
      </c>
      <c r="I280" s="25">
        <f t="shared" si="9"/>
        <v>2089.094922250064</v>
      </c>
      <c r="J280" s="24">
        <v>21.9</v>
      </c>
      <c r="K280" s="24">
        <v>17.57489129</v>
      </c>
      <c r="L280" s="24">
        <v>89364.926860000007</v>
      </c>
      <c r="M280" s="24">
        <v>127.3157767</v>
      </c>
    </row>
    <row r="281" spans="1:13">
      <c r="A281" s="20" t="s">
        <v>36</v>
      </c>
      <c r="B281" s="20">
        <v>2006</v>
      </c>
      <c r="C281" s="20">
        <v>7</v>
      </c>
      <c r="D281" s="20">
        <v>190530</v>
      </c>
      <c r="E281" s="22">
        <v>9.535491102624593E-3</v>
      </c>
      <c r="F281" s="23">
        <v>8974.7999999999993</v>
      </c>
      <c r="G281" s="24">
        <f t="shared" si="8"/>
        <v>4.7104393008974963</v>
      </c>
      <c r="H281" s="25">
        <v>1.99817018841947</v>
      </c>
      <c r="I281" s="25">
        <f t="shared" si="9"/>
        <v>2123.0037497441235</v>
      </c>
      <c r="J281" s="24">
        <v>62.28</v>
      </c>
      <c r="K281" s="24">
        <v>18.414979819999999</v>
      </c>
      <c r="L281" s="24">
        <v>92418.538260000001</v>
      </c>
      <c r="M281" s="24">
        <v>127.7559936</v>
      </c>
    </row>
    <row r="282" spans="1:13">
      <c r="A282" s="20" t="s">
        <v>36</v>
      </c>
      <c r="B282" s="20">
        <v>2007</v>
      </c>
      <c r="C282" s="20">
        <v>8</v>
      </c>
      <c r="D282" s="20">
        <v>192944</v>
      </c>
      <c r="E282" s="22">
        <v>1.022823505579115E-2</v>
      </c>
      <c r="F282" s="23">
        <v>9895.7999999999993</v>
      </c>
      <c r="G282" s="24">
        <f t="shared" si="8"/>
        <v>5.1288456754291394</v>
      </c>
      <c r="H282" s="25">
        <v>2.0817152987222598</v>
      </c>
      <c r="I282" s="25">
        <f t="shared" si="9"/>
        <v>2151.6475064742381</v>
      </c>
      <c r="J282" s="24">
        <v>9.14</v>
      </c>
      <c r="K282" s="24">
        <v>17.27760584</v>
      </c>
      <c r="L282" s="24">
        <v>98646.390180000002</v>
      </c>
      <c r="M282" s="24">
        <v>128.0800897</v>
      </c>
    </row>
    <row r="283" spans="1:13">
      <c r="A283" s="20" t="s">
        <v>36</v>
      </c>
      <c r="B283" s="20">
        <v>2008</v>
      </c>
      <c r="C283" s="20">
        <v>9</v>
      </c>
      <c r="D283" s="20">
        <v>196427</v>
      </c>
      <c r="E283" s="22">
        <v>1.1086823834040336E-2</v>
      </c>
      <c r="F283" s="23">
        <v>11066.4</v>
      </c>
      <c r="G283" s="24">
        <f t="shared" si="8"/>
        <v>5.6338487071532928</v>
      </c>
      <c r="H283" s="25">
        <v>2.1720361406306501</v>
      </c>
      <c r="I283" s="25">
        <f t="shared" si="9"/>
        <v>2176.0447889413799</v>
      </c>
      <c r="J283" s="24">
        <v>4.46</v>
      </c>
      <c r="K283" s="24">
        <v>17.50689874</v>
      </c>
      <c r="L283" s="24">
        <v>95851.902189999993</v>
      </c>
      <c r="M283" s="24">
        <v>128.50003430000001</v>
      </c>
    </row>
    <row r="284" spans="1:13">
      <c r="A284" s="20" t="s">
        <v>36</v>
      </c>
      <c r="B284" s="20">
        <v>2009</v>
      </c>
      <c r="C284" s="20">
        <v>10</v>
      </c>
      <c r="D284" s="20">
        <v>200284</v>
      </c>
      <c r="E284" s="22">
        <v>1.1906328587514069E-2</v>
      </c>
      <c r="F284" s="23">
        <v>12307.2</v>
      </c>
      <c r="G284" s="24">
        <f t="shared" si="8"/>
        <v>6.1448742785244956</v>
      </c>
      <c r="H284" s="25">
        <v>2.27475053094278</v>
      </c>
      <c r="I284" s="25">
        <f t="shared" si="9"/>
        <v>2200.6571174618784</v>
      </c>
      <c r="J284" s="24">
        <v>11.68</v>
      </c>
      <c r="K284" s="24">
        <v>17.979277880000001</v>
      </c>
      <c r="L284" s="24">
        <v>89872.006540000002</v>
      </c>
      <c r="M284" s="24">
        <v>129.01645450000001</v>
      </c>
    </row>
    <row r="285" spans="1:13">
      <c r="A285" s="20" t="s">
        <v>36</v>
      </c>
      <c r="B285" s="20">
        <v>2010</v>
      </c>
      <c r="C285" s="20">
        <v>11</v>
      </c>
      <c r="D285" s="20">
        <v>201390</v>
      </c>
      <c r="E285" s="22">
        <v>1.2555069968866277E-2</v>
      </c>
      <c r="F285" s="23">
        <v>13514.8</v>
      </c>
      <c r="G285" s="24">
        <f t="shared" si="8"/>
        <v>6.7107602164953564</v>
      </c>
      <c r="H285" s="25">
        <v>2.4104172156853299</v>
      </c>
      <c r="I285" s="25">
        <f t="shared" si="9"/>
        <v>2239.2456268009264</v>
      </c>
      <c r="J285" s="24">
        <v>33.97</v>
      </c>
      <c r="K285" s="24">
        <v>18.11400012</v>
      </c>
      <c r="L285" s="24">
        <v>92636.302930000005</v>
      </c>
      <c r="M285" s="24">
        <v>129.36590709999999</v>
      </c>
    </row>
    <row r="286" spans="1:13">
      <c r="A286" s="20" t="s">
        <v>36</v>
      </c>
      <c r="B286" s="20">
        <v>2011</v>
      </c>
      <c r="C286" s="20">
        <v>12</v>
      </c>
      <c r="D286" s="20">
        <v>205311</v>
      </c>
      <c r="E286" s="22">
        <v>1.3661064375174069E-2</v>
      </c>
      <c r="F286" s="23">
        <v>15358.2</v>
      </c>
      <c r="G286" s="24">
        <f t="shared" si="8"/>
        <v>7.4804564782208454</v>
      </c>
      <c r="H286" s="25">
        <v>2.5710420177394</v>
      </c>
      <c r="I286" s="25">
        <f t="shared" si="9"/>
        <v>2286.9327470416697</v>
      </c>
      <c r="J286" s="24">
        <v>11.88</v>
      </c>
      <c r="K286" s="24">
        <v>16.962910239999999</v>
      </c>
      <c r="L286" s="24">
        <v>93174.67267</v>
      </c>
      <c r="M286" s="24">
        <v>129.9829536</v>
      </c>
    </row>
    <row r="287" spans="1:13">
      <c r="A287" s="20" t="s">
        <v>36</v>
      </c>
      <c r="B287" s="20">
        <v>2012</v>
      </c>
      <c r="C287" s="20">
        <v>13</v>
      </c>
      <c r="D287" s="20">
        <v>215634</v>
      </c>
      <c r="E287" s="22">
        <v>1.5418338885221511E-2</v>
      </c>
      <c r="F287" s="23">
        <v>18199.8</v>
      </c>
      <c r="G287" s="24">
        <f t="shared" si="8"/>
        <v>8.4401346726397506</v>
      </c>
      <c r="H287" s="25">
        <v>2.70092660839792</v>
      </c>
      <c r="I287" s="25">
        <f t="shared" si="9"/>
        <v>2288.1461198689603</v>
      </c>
      <c r="J287" s="24">
        <v>22.13</v>
      </c>
      <c r="K287" s="24">
        <v>17.531107420000001</v>
      </c>
      <c r="L287" s="24">
        <v>90544.2212</v>
      </c>
      <c r="M287" s="24">
        <v>131.1</v>
      </c>
    </row>
    <row r="288" spans="1:13">
      <c r="A288" s="20" t="s">
        <v>36</v>
      </c>
      <c r="B288" s="20">
        <v>2013</v>
      </c>
      <c r="C288" s="20">
        <v>14</v>
      </c>
      <c r="D288" s="20">
        <v>219738</v>
      </c>
      <c r="E288" s="22">
        <v>1.6971825626231861E-2</v>
      </c>
      <c r="F288" s="23">
        <v>20951.8</v>
      </c>
      <c r="G288" s="24">
        <f t="shared" si="8"/>
        <v>9.5349006544157131</v>
      </c>
      <c r="H288" s="25">
        <v>2.81848173588532</v>
      </c>
      <c r="I288" s="25">
        <f t="shared" si="9"/>
        <v>2283.086921036137</v>
      </c>
      <c r="J288" s="24">
        <v>27.49</v>
      </c>
      <c r="K288" s="24">
        <v>18.271196230000001</v>
      </c>
      <c r="L288" s="24">
        <v>91723.414619999996</v>
      </c>
      <c r="M288" s="24">
        <v>131.7224593</v>
      </c>
    </row>
    <row r="289" spans="1:13">
      <c r="A289" s="20" t="s">
        <v>36</v>
      </c>
      <c r="B289" s="20">
        <v>2014</v>
      </c>
      <c r="C289" s="20">
        <v>15</v>
      </c>
      <c r="D289" s="20">
        <v>230281</v>
      </c>
      <c r="E289" s="22">
        <v>1.5043225663404068E-2</v>
      </c>
      <c r="F289" s="23">
        <v>22145.4</v>
      </c>
      <c r="G289" s="24">
        <f t="shared" si="8"/>
        <v>9.6166857013822238</v>
      </c>
      <c r="H289" s="25">
        <v>2.92065562810527</v>
      </c>
      <c r="I289" s="25">
        <f t="shared" si="9"/>
        <v>1983.9823032629224</v>
      </c>
      <c r="J289" s="24">
        <v>14.22</v>
      </c>
      <c r="K289" s="24">
        <v>17.516856279999999</v>
      </c>
      <c r="L289" s="24">
        <v>94786.497319999995</v>
      </c>
      <c r="M289" s="24">
        <v>132.7998786</v>
      </c>
    </row>
    <row r="290" spans="1:13">
      <c r="A290" s="20" t="s">
        <v>36</v>
      </c>
      <c r="B290" s="20">
        <v>2015</v>
      </c>
      <c r="C290" s="20">
        <v>16</v>
      </c>
      <c r="D290" s="20">
        <v>237035</v>
      </c>
      <c r="E290" s="22">
        <v>1.528733140388279E-2</v>
      </c>
      <c r="F290" s="23">
        <v>22855.8</v>
      </c>
      <c r="G290" s="24">
        <f t="shared" si="8"/>
        <v>9.6423734891471735</v>
      </c>
      <c r="H290" s="25">
        <v>3.0280116911205202</v>
      </c>
      <c r="I290" s="25">
        <f t="shared" si="9"/>
        <v>2025.3160343103698</v>
      </c>
      <c r="J290" s="24">
        <v>69.06</v>
      </c>
      <c r="K290" s="24">
        <v>18.873467470000001</v>
      </c>
      <c r="L290" s="24">
        <v>95199.354990000007</v>
      </c>
      <c r="M290" s="24">
        <v>133.58379009999999</v>
      </c>
    </row>
    <row r="291" spans="1:13">
      <c r="A291" s="20" t="s">
        <v>38</v>
      </c>
      <c r="B291" s="20">
        <v>2000</v>
      </c>
      <c r="C291" s="20">
        <v>1</v>
      </c>
      <c r="D291" s="20">
        <v>873917</v>
      </c>
      <c r="E291" s="22">
        <v>8.9181660073676276E-7</v>
      </c>
      <c r="F291" s="23">
        <v>4</v>
      </c>
      <c r="G291" s="24">
        <f t="shared" si="8"/>
        <v>4.5770937056951636E-4</v>
      </c>
      <c r="H291" s="25">
        <v>1.5553428843439701</v>
      </c>
      <c r="I291" s="25">
        <f t="shared" si="9"/>
        <v>346.77015102393779</v>
      </c>
      <c r="J291" s="24">
        <v>0</v>
      </c>
      <c r="K291" s="24">
        <v>15.663664499999999</v>
      </c>
      <c r="L291" s="24">
        <v>11108.69024</v>
      </c>
      <c r="M291" s="24">
        <v>58.932094239999998</v>
      </c>
    </row>
    <row r="292" spans="1:13">
      <c r="A292" s="20" t="s">
        <v>38</v>
      </c>
      <c r="B292" s="20">
        <v>2001</v>
      </c>
      <c r="C292" s="20">
        <v>2</v>
      </c>
      <c r="D292" s="20">
        <v>874452</v>
      </c>
      <c r="E292" s="22">
        <v>1.2149967564720931E-6</v>
      </c>
      <c r="F292" s="23">
        <v>6</v>
      </c>
      <c r="G292" s="24">
        <f t="shared" si="8"/>
        <v>6.8614400790437894E-4</v>
      </c>
      <c r="H292" s="25">
        <v>1.64293854217335</v>
      </c>
      <c r="I292" s="25">
        <f t="shared" si="9"/>
        <v>332.69416663726821</v>
      </c>
      <c r="J292" s="24">
        <v>11.17</v>
      </c>
      <c r="K292" s="24">
        <v>17.444245429999999</v>
      </c>
      <c r="L292" s="24">
        <v>11968.82891</v>
      </c>
      <c r="M292" s="24">
        <v>59.050659570000001</v>
      </c>
    </row>
    <row r="293" spans="1:13">
      <c r="A293" s="20" t="s">
        <v>38</v>
      </c>
      <c r="B293" s="20">
        <v>2002</v>
      </c>
      <c r="C293" s="20">
        <v>3</v>
      </c>
      <c r="D293" s="20">
        <v>873459</v>
      </c>
      <c r="E293" s="22">
        <v>1.7113430306860929E-6</v>
      </c>
      <c r="F293" s="23">
        <v>8</v>
      </c>
      <c r="G293" s="24">
        <f t="shared" si="8"/>
        <v>9.1589874281448815E-4</v>
      </c>
      <c r="H293" s="25">
        <v>1.69560575770094</v>
      </c>
      <c r="I293" s="25">
        <f t="shared" si="9"/>
        <v>362.72038702908947</v>
      </c>
      <c r="J293" s="24">
        <v>15.37</v>
      </c>
      <c r="K293" s="24">
        <v>18.604359259999999</v>
      </c>
      <c r="L293" s="24">
        <v>12998.082979999999</v>
      </c>
      <c r="M293" s="24">
        <v>59.225501000000001</v>
      </c>
    </row>
    <row r="294" spans="1:13">
      <c r="A294" s="20" t="s">
        <v>38</v>
      </c>
      <c r="B294" s="20">
        <v>2003</v>
      </c>
      <c r="C294" s="20">
        <v>4</v>
      </c>
      <c r="D294" s="20">
        <v>876581</v>
      </c>
      <c r="E294" s="22">
        <v>2.3202627085021045E-6</v>
      </c>
      <c r="F294" s="23">
        <v>12</v>
      </c>
      <c r="G294" s="24">
        <f t="shared" si="8"/>
        <v>1.368955065190781E-3</v>
      </c>
      <c r="H294" s="25">
        <v>1.76154405095134</v>
      </c>
      <c r="I294" s="25">
        <f t="shared" si="9"/>
        <v>340.60374756717709</v>
      </c>
      <c r="J294" s="24">
        <v>9.83</v>
      </c>
      <c r="K294" s="24">
        <v>17.26208196</v>
      </c>
      <c r="L294" s="24">
        <v>14226.09814</v>
      </c>
      <c r="M294" s="24">
        <v>59.465592800000003</v>
      </c>
    </row>
    <row r="295" spans="1:13">
      <c r="A295" s="20" t="s">
        <v>38</v>
      </c>
      <c r="B295" s="20">
        <v>2004</v>
      </c>
      <c r="C295" s="20">
        <v>5</v>
      </c>
      <c r="D295" s="20">
        <v>879282</v>
      </c>
      <c r="E295" s="22">
        <v>3.5931968011838251E-6</v>
      </c>
      <c r="F295" s="23">
        <v>19</v>
      </c>
      <c r="G295" s="24">
        <f t="shared" si="8"/>
        <v>2.1608539694887422E-3</v>
      </c>
      <c r="H295" s="25">
        <v>1.8305864579023201</v>
      </c>
      <c r="I295" s="25">
        <f t="shared" si="9"/>
        <v>346.19249499079183</v>
      </c>
      <c r="J295" s="24">
        <v>0</v>
      </c>
      <c r="K295" s="24">
        <v>16.164954529999999</v>
      </c>
      <c r="L295" s="24">
        <v>15566.74991</v>
      </c>
      <c r="M295" s="24">
        <v>59.743094020000001</v>
      </c>
    </row>
    <row r="296" spans="1:13">
      <c r="A296" s="20" t="s">
        <v>38</v>
      </c>
      <c r="B296" s="20">
        <v>2005</v>
      </c>
      <c r="C296" s="20">
        <v>6</v>
      </c>
      <c r="D296" s="20">
        <v>880518</v>
      </c>
      <c r="E296" s="22">
        <v>6.2791499742856635E-6</v>
      </c>
      <c r="F296" s="23">
        <v>35</v>
      </c>
      <c r="G296" s="24">
        <f t="shared" si="8"/>
        <v>3.9749329372028739E-3</v>
      </c>
      <c r="H296" s="25">
        <v>1.91209102241869</v>
      </c>
      <c r="I296" s="25">
        <f t="shared" si="9"/>
        <v>343.03732269291896</v>
      </c>
      <c r="J296" s="24">
        <v>0.16</v>
      </c>
      <c r="K296" s="24">
        <v>16.557573250000001</v>
      </c>
      <c r="L296" s="24">
        <v>17437.176909999998</v>
      </c>
      <c r="M296" s="24">
        <v>60.013713750000001</v>
      </c>
    </row>
    <row r="297" spans="1:13">
      <c r="A297" s="20" t="s">
        <v>38</v>
      </c>
      <c r="B297" s="20">
        <v>2006</v>
      </c>
      <c r="C297" s="20">
        <v>7</v>
      </c>
      <c r="D297" s="20">
        <v>865194</v>
      </c>
      <c r="E297" s="22">
        <v>1.8511926267797905E-5</v>
      </c>
      <c r="F297" s="23">
        <v>102</v>
      </c>
      <c r="G297" s="24">
        <f t="shared" si="8"/>
        <v>1.1789263448428906E-2</v>
      </c>
      <c r="H297" s="25">
        <v>2.0249728207176401</v>
      </c>
      <c r="I297" s="25">
        <f t="shared" si="9"/>
        <v>367.51125050411474</v>
      </c>
      <c r="J297" s="24">
        <v>14.79</v>
      </c>
      <c r="K297" s="24">
        <v>17.883008369999999</v>
      </c>
      <c r="L297" s="24">
        <v>19701.698929999999</v>
      </c>
      <c r="M297" s="24">
        <v>60.28285194</v>
      </c>
    </row>
    <row r="298" spans="1:13">
      <c r="A298" s="20" t="s">
        <v>38</v>
      </c>
      <c r="B298" s="20">
        <v>2007</v>
      </c>
      <c r="C298" s="20">
        <v>8</v>
      </c>
      <c r="D298" s="20">
        <v>858802</v>
      </c>
      <c r="E298" s="22">
        <v>3.8668099434831283E-5</v>
      </c>
      <c r="F298" s="23">
        <v>223</v>
      </c>
      <c r="G298" s="24">
        <f t="shared" si="8"/>
        <v>2.5966404363287465E-2</v>
      </c>
      <c r="H298" s="25">
        <v>2.1054389377479201</v>
      </c>
      <c r="I298" s="25">
        <f t="shared" si="9"/>
        <v>365.08216232646691</v>
      </c>
      <c r="J298" s="24">
        <v>3.18</v>
      </c>
      <c r="K298" s="24">
        <v>17.187191250000001</v>
      </c>
      <c r="L298" s="24">
        <v>21854.5</v>
      </c>
      <c r="M298" s="24">
        <v>60.565038270000002</v>
      </c>
    </row>
    <row r="299" spans="1:13">
      <c r="A299" s="20" t="s">
        <v>38</v>
      </c>
      <c r="B299" s="20">
        <v>2008</v>
      </c>
      <c r="C299" s="20">
        <v>9</v>
      </c>
      <c r="D299" s="20">
        <v>861899</v>
      </c>
      <c r="E299" s="22">
        <v>6.0245161706902551E-5</v>
      </c>
      <c r="F299" s="23">
        <v>360</v>
      </c>
      <c r="G299" s="24">
        <f t="shared" si="8"/>
        <v>4.1768235025217572E-2</v>
      </c>
      <c r="H299" s="25">
        <v>2.1802960078154099</v>
      </c>
      <c r="I299" s="25">
        <f t="shared" si="9"/>
        <v>364.86745988820405</v>
      </c>
      <c r="J299" s="24">
        <v>1.1499999999999999</v>
      </c>
      <c r="K299" s="24">
        <v>16.656680059999999</v>
      </c>
      <c r="L299" s="24">
        <v>21242.96182</v>
      </c>
      <c r="M299" s="24">
        <v>60.9164995</v>
      </c>
    </row>
    <row r="300" spans="1:13">
      <c r="A300" s="20" t="s">
        <v>38</v>
      </c>
      <c r="B300" s="20">
        <v>2009</v>
      </c>
      <c r="C300" s="20">
        <v>10</v>
      </c>
      <c r="D300" s="20">
        <v>873872</v>
      </c>
      <c r="E300" s="22">
        <v>9.2583339720548965E-5</v>
      </c>
      <c r="F300" s="23">
        <v>568</v>
      </c>
      <c r="G300" s="24">
        <f t="shared" si="8"/>
        <v>6.4998077521650766E-2</v>
      </c>
      <c r="H300" s="25">
        <v>2.2665771333228002</v>
      </c>
      <c r="I300" s="25">
        <f t="shared" si="9"/>
        <v>369.44943791769856</v>
      </c>
      <c r="J300" s="24">
        <v>0.23</v>
      </c>
      <c r="K300" s="24">
        <v>16.305861</v>
      </c>
      <c r="L300" s="24">
        <v>18427.226149999999</v>
      </c>
      <c r="M300" s="24">
        <v>61.42759247</v>
      </c>
    </row>
    <row r="301" spans="1:13">
      <c r="A301" s="20" t="s">
        <v>38</v>
      </c>
      <c r="B301" s="20">
        <v>2010</v>
      </c>
      <c r="C301" s="20">
        <v>11</v>
      </c>
      <c r="D301" s="20">
        <v>860944</v>
      </c>
      <c r="E301" s="22">
        <v>1.2320400034238136E-4</v>
      </c>
      <c r="F301" s="23">
        <v>786</v>
      </c>
      <c r="G301" s="24">
        <f t="shared" si="8"/>
        <v>9.1295136501328783E-2</v>
      </c>
      <c r="H301" s="25">
        <v>2.3513066546978298</v>
      </c>
      <c r="I301" s="25">
        <f t="shared" si="9"/>
        <v>368.56283192167302</v>
      </c>
      <c r="J301" s="24">
        <v>47.32</v>
      </c>
      <c r="K301" s="24">
        <v>18.504240190000001</v>
      </c>
      <c r="L301" s="24">
        <v>18054.422849999999</v>
      </c>
      <c r="M301" s="24">
        <v>61.7714827</v>
      </c>
    </row>
    <row r="302" spans="1:13">
      <c r="A302" s="20" t="s">
        <v>38</v>
      </c>
      <c r="B302" s="20">
        <v>2011</v>
      </c>
      <c r="C302" s="20">
        <v>12</v>
      </c>
      <c r="D302" s="20">
        <v>859050</v>
      </c>
      <c r="E302" s="22">
        <v>1.9244328066765119E-4</v>
      </c>
      <c r="F302" s="23">
        <v>1258</v>
      </c>
      <c r="G302" s="24">
        <f t="shared" si="8"/>
        <v>0.1464408358069961</v>
      </c>
      <c r="H302" s="25">
        <v>2.48408150755359</v>
      </c>
      <c r="I302" s="25">
        <f t="shared" si="9"/>
        <v>380.00381141451317</v>
      </c>
      <c r="J302" s="24">
        <v>7.99</v>
      </c>
      <c r="K302" s="24">
        <v>18.17569116</v>
      </c>
      <c r="L302" s="24">
        <v>19631.407620000002</v>
      </c>
      <c r="M302" s="24">
        <v>62.130741350000001</v>
      </c>
    </row>
    <row r="303" spans="1:13">
      <c r="A303" s="20" t="s">
        <v>38</v>
      </c>
      <c r="B303" s="20">
        <v>2012</v>
      </c>
      <c r="C303" s="20">
        <v>13</v>
      </c>
      <c r="D303" s="20">
        <v>853428</v>
      </c>
      <c r="E303" s="22">
        <v>2.861104331958291E-4</v>
      </c>
      <c r="F303" s="23">
        <v>1941</v>
      </c>
      <c r="G303" s="24">
        <f t="shared" si="8"/>
        <v>0.22743570635132665</v>
      </c>
      <c r="H303" s="25">
        <v>2.60140074798379</v>
      </c>
      <c r="I303" s="25">
        <f t="shared" si="9"/>
        <v>383.45589640473781</v>
      </c>
      <c r="J303" s="24">
        <v>9.36</v>
      </c>
      <c r="K303" s="24">
        <v>16.3630271</v>
      </c>
      <c r="L303" s="24">
        <v>20721.022560000001</v>
      </c>
      <c r="M303" s="24">
        <v>62.5</v>
      </c>
    </row>
    <row r="304" spans="1:13">
      <c r="A304" s="20" t="s">
        <v>38</v>
      </c>
      <c r="B304" s="20">
        <v>2013</v>
      </c>
      <c r="C304" s="20">
        <v>14</v>
      </c>
      <c r="D304" s="20">
        <v>848208</v>
      </c>
      <c r="E304" s="22">
        <v>4.2136206271021858E-4</v>
      </c>
      <c r="F304" s="23">
        <v>2944</v>
      </c>
      <c r="G304" s="24">
        <f t="shared" si="8"/>
        <v>0.34708467734329312</v>
      </c>
      <c r="H304" s="25">
        <v>2.7080474970405999</v>
      </c>
      <c r="I304" s="25">
        <f t="shared" si="9"/>
        <v>387.59119540430424</v>
      </c>
      <c r="J304" s="24">
        <v>5.04</v>
      </c>
      <c r="K304" s="24">
        <v>17.815470260000001</v>
      </c>
      <c r="L304" s="24">
        <v>21444.620579999999</v>
      </c>
      <c r="M304" s="24">
        <v>62.889286339999998</v>
      </c>
    </row>
    <row r="305" spans="1:13">
      <c r="A305" s="20" t="s">
        <v>38</v>
      </c>
      <c r="B305" s="20">
        <v>2014</v>
      </c>
      <c r="C305" s="20">
        <v>15</v>
      </c>
      <c r="D305" s="20">
        <v>849520</v>
      </c>
      <c r="E305" s="22">
        <v>4.6515741958462904E-4</v>
      </c>
      <c r="F305" s="23">
        <v>3458</v>
      </c>
      <c r="G305" s="24">
        <f t="shared" si="8"/>
        <v>0.40705339485827291</v>
      </c>
      <c r="H305" s="25">
        <v>2.7655519823865999</v>
      </c>
      <c r="I305" s="25">
        <f t="shared" si="9"/>
        <v>372.0118634627259</v>
      </c>
      <c r="J305" s="24">
        <v>14.79</v>
      </c>
      <c r="K305" s="24">
        <v>17.175932679999999</v>
      </c>
      <c r="L305" s="24">
        <v>22087.108029999999</v>
      </c>
      <c r="M305" s="24">
        <v>63.314678149999999</v>
      </c>
    </row>
    <row r="306" spans="1:13">
      <c r="A306" s="20" t="s">
        <v>38</v>
      </c>
      <c r="B306" s="20">
        <v>2015</v>
      </c>
      <c r="C306" s="20">
        <v>16</v>
      </c>
      <c r="D306" s="20">
        <v>830308</v>
      </c>
      <c r="E306" s="22">
        <v>6.6985279966802675E-4</v>
      </c>
      <c r="F306" s="23">
        <v>4847</v>
      </c>
      <c r="G306" s="24">
        <f t="shared" si="8"/>
        <v>0.58375927968898289</v>
      </c>
      <c r="H306" s="25">
        <v>2.8648955041018001</v>
      </c>
      <c r="I306" s="25">
        <f t="shared" si="9"/>
        <v>395.9270216998006</v>
      </c>
      <c r="J306" s="24">
        <v>4.1900000000000004</v>
      </c>
      <c r="K306" s="24">
        <v>16.759856639999999</v>
      </c>
      <c r="L306" s="24">
        <v>22919.501550000001</v>
      </c>
      <c r="M306" s="24">
        <v>63.741879769999997</v>
      </c>
    </row>
    <row r="307" spans="1:13">
      <c r="A307" s="20" t="s">
        <v>40</v>
      </c>
      <c r="B307" s="20">
        <v>2000</v>
      </c>
      <c r="C307" s="20">
        <v>1</v>
      </c>
      <c r="D307" s="20">
        <v>134669</v>
      </c>
      <c r="E307" s="22">
        <v>4.3371835911901621E-2</v>
      </c>
      <c r="F307" s="23">
        <v>16466</v>
      </c>
      <c r="G307" s="24">
        <f t="shared" si="8"/>
        <v>12.227015868536931</v>
      </c>
      <c r="H307" s="25">
        <v>1.43737082631835</v>
      </c>
      <c r="I307" s="25">
        <f t="shared" si="9"/>
        <v>3786.0689677902296</v>
      </c>
      <c r="J307" s="24">
        <v>609.02</v>
      </c>
      <c r="K307" s="24">
        <v>25.961711520000001</v>
      </c>
      <c r="L307" s="24">
        <v>24708.069100000001</v>
      </c>
      <c r="M307" s="24">
        <v>120.0247778</v>
      </c>
    </row>
    <row r="308" spans="1:13">
      <c r="A308" s="20" t="s">
        <v>40</v>
      </c>
      <c r="B308" s="20">
        <v>2001</v>
      </c>
      <c r="C308" s="20">
        <v>2</v>
      </c>
      <c r="D308" s="20">
        <v>135775</v>
      </c>
      <c r="E308" s="22">
        <v>4.3233889621268722E-2</v>
      </c>
      <c r="F308" s="23">
        <v>16755.400000000001</v>
      </c>
      <c r="G308" s="24">
        <f t="shared" si="8"/>
        <v>12.340563432148777</v>
      </c>
      <c r="H308" s="25">
        <v>1.4722404589884801</v>
      </c>
      <c r="I308" s="25">
        <f t="shared" si="9"/>
        <v>3798.8159936422849</v>
      </c>
      <c r="J308" s="24">
        <v>659.33</v>
      </c>
      <c r="K308" s="24">
        <v>26.17964461</v>
      </c>
      <c r="L308" s="24">
        <v>24689.70162</v>
      </c>
      <c r="M308" s="24">
        <v>120.0818592</v>
      </c>
    </row>
    <row r="309" spans="1:13">
      <c r="A309" s="20" t="s">
        <v>40</v>
      </c>
      <c r="B309" s="20">
        <v>2002</v>
      </c>
      <c r="C309" s="20">
        <v>3</v>
      </c>
      <c r="D309" s="20">
        <v>137082</v>
      </c>
      <c r="E309" s="22">
        <v>4.433297341874802E-2</v>
      </c>
      <c r="F309" s="23">
        <v>17664.400000000001</v>
      </c>
      <c r="G309" s="24">
        <f t="shared" si="8"/>
        <v>12.886009833530295</v>
      </c>
      <c r="H309" s="25">
        <v>1.5198169612060399</v>
      </c>
      <c r="I309" s="25">
        <f t="shared" si="9"/>
        <v>3814.3387232235314</v>
      </c>
      <c r="J309" s="24">
        <v>562.57000000000005</v>
      </c>
      <c r="K309" s="24">
        <v>26.133466899999998</v>
      </c>
      <c r="L309" s="24">
        <v>25218.304039999999</v>
      </c>
      <c r="M309" s="24">
        <v>120.1674107</v>
      </c>
    </row>
    <row r="310" spans="1:13">
      <c r="A310" s="20" t="s">
        <v>40</v>
      </c>
      <c r="B310" s="20">
        <v>2003</v>
      </c>
      <c r="C310" s="20">
        <v>4</v>
      </c>
      <c r="D310" s="20">
        <v>138194</v>
      </c>
      <c r="E310" s="22">
        <v>4.534308268388023E-2</v>
      </c>
      <c r="F310" s="23">
        <v>18563</v>
      </c>
      <c r="G310" s="24">
        <f t="shared" si="8"/>
        <v>13.432565813276987</v>
      </c>
      <c r="H310" s="25">
        <v>1.56891156043435</v>
      </c>
      <c r="I310" s="25">
        <f t="shared" si="9"/>
        <v>3832.3162532171682</v>
      </c>
      <c r="J310" s="24">
        <v>743.08</v>
      </c>
      <c r="K310" s="24">
        <v>27.67962202</v>
      </c>
      <c r="L310" s="24">
        <v>25686.986710000001</v>
      </c>
      <c r="M310" s="24">
        <v>120.27619679999999</v>
      </c>
    </row>
    <row r="311" spans="1:13">
      <c r="A311" s="20" t="s">
        <v>40</v>
      </c>
      <c r="B311" s="20">
        <v>2004</v>
      </c>
      <c r="C311" s="20">
        <v>5</v>
      </c>
      <c r="D311" s="20">
        <v>139280</v>
      </c>
      <c r="E311" s="22">
        <v>4.5986522207128365E-2</v>
      </c>
      <c r="F311" s="23">
        <v>19314.400000000001</v>
      </c>
      <c r="G311" s="24">
        <f t="shared" si="8"/>
        <v>13.867317633543941</v>
      </c>
      <c r="H311" s="25">
        <v>1.6244981556263001</v>
      </c>
      <c r="I311" s="25">
        <f t="shared" si="9"/>
        <v>3867.8406012688938</v>
      </c>
      <c r="J311" s="24">
        <v>476.88</v>
      </c>
      <c r="K311" s="24">
        <v>25.757845289999999</v>
      </c>
      <c r="L311" s="24">
        <v>25634.99567</v>
      </c>
      <c r="M311" s="24">
        <v>120.394772</v>
      </c>
    </row>
    <row r="312" spans="1:13">
      <c r="A312" s="20" t="s">
        <v>40</v>
      </c>
      <c r="B312" s="20">
        <v>2005</v>
      </c>
      <c r="C312" s="20">
        <v>6</v>
      </c>
      <c r="D312" s="20">
        <v>140449</v>
      </c>
      <c r="E312" s="22">
        <v>4.6401893149496047E-2</v>
      </c>
      <c r="F312" s="23">
        <v>19999.8</v>
      </c>
      <c r="G312" s="24">
        <f t="shared" si="8"/>
        <v>14.239902028494328</v>
      </c>
      <c r="H312" s="25">
        <v>1.6846534706772101</v>
      </c>
      <c r="I312" s="25">
        <f t="shared" si="9"/>
        <v>3908.5946029606084</v>
      </c>
      <c r="J312" s="24">
        <v>475.52</v>
      </c>
      <c r="K312" s="24">
        <v>25.96426731</v>
      </c>
      <c r="L312" s="24">
        <v>26419.8681</v>
      </c>
      <c r="M312" s="24">
        <v>120.5552074</v>
      </c>
    </row>
    <row r="313" spans="1:13">
      <c r="A313" s="20" t="s">
        <v>40</v>
      </c>
      <c r="B313" s="20">
        <v>2006</v>
      </c>
      <c r="C313" s="20">
        <v>7</v>
      </c>
      <c r="D313" s="20">
        <v>142205</v>
      </c>
      <c r="E313" s="22">
        <v>4.8868280902638138E-2</v>
      </c>
      <c r="F313" s="23">
        <v>21792.799999999999</v>
      </c>
      <c r="G313" s="24">
        <f t="shared" si="8"/>
        <v>15.324918251819556</v>
      </c>
      <c r="H313" s="25">
        <v>1.7649285200621501</v>
      </c>
      <c r="I313" s="25">
        <f t="shared" si="9"/>
        <v>3957.6843127764473</v>
      </c>
      <c r="J313" s="24">
        <v>599.04999999999995</v>
      </c>
      <c r="K313" s="24">
        <v>26.22448885</v>
      </c>
      <c r="L313" s="24">
        <v>26748.17052</v>
      </c>
      <c r="M313" s="24">
        <v>120.74703100000001</v>
      </c>
    </row>
    <row r="314" spans="1:13">
      <c r="A314" s="20" t="s">
        <v>40</v>
      </c>
      <c r="B314" s="20">
        <v>2007</v>
      </c>
      <c r="C314" s="20">
        <v>8</v>
      </c>
      <c r="D314" s="20">
        <v>143989</v>
      </c>
      <c r="E314" s="22">
        <v>4.8848364875117213E-2</v>
      </c>
      <c r="F314" s="23">
        <v>22449.599999999999</v>
      </c>
      <c r="G314" s="24">
        <f t="shared" si="8"/>
        <v>15.591190993756465</v>
      </c>
      <c r="H314" s="25">
        <v>1.83736819947999</v>
      </c>
      <c r="I314" s="25">
        <f t="shared" si="9"/>
        <v>3997.9524008506041</v>
      </c>
      <c r="J314" s="24">
        <v>617.88</v>
      </c>
      <c r="K314" s="24">
        <v>26.497600299999998</v>
      </c>
      <c r="L314" s="24">
        <v>27772.162830000001</v>
      </c>
      <c r="M314" s="24">
        <v>120.9772366</v>
      </c>
    </row>
    <row r="315" spans="1:13">
      <c r="A315" s="20" t="s">
        <v>40</v>
      </c>
      <c r="B315" s="20">
        <v>2008</v>
      </c>
      <c r="C315" s="20">
        <v>9</v>
      </c>
      <c r="D315" s="20">
        <v>146649</v>
      </c>
      <c r="E315" s="22">
        <v>5.0312821480668374E-2</v>
      </c>
      <c r="F315" s="23">
        <v>23947</v>
      </c>
      <c r="G315" s="24">
        <f t="shared" si="8"/>
        <v>16.329466958520005</v>
      </c>
      <c r="H315" s="25">
        <v>1.9294523490232001</v>
      </c>
      <c r="I315" s="25">
        <f t="shared" si="9"/>
        <v>4053.7934435152847</v>
      </c>
      <c r="J315" s="24">
        <v>548.66999999999996</v>
      </c>
      <c r="K315" s="24">
        <v>26.16680058</v>
      </c>
      <c r="L315" s="24">
        <v>28545.608700000001</v>
      </c>
      <c r="M315" s="24">
        <v>121.2578391</v>
      </c>
    </row>
    <row r="316" spans="1:13">
      <c r="A316" s="20" t="s">
        <v>40</v>
      </c>
      <c r="B316" s="20">
        <v>2009</v>
      </c>
      <c r="C316" s="20">
        <v>10</v>
      </c>
      <c r="D316" s="20">
        <v>149265</v>
      </c>
      <c r="E316" s="22">
        <v>5.3851263251054771E-2</v>
      </c>
      <c r="F316" s="23">
        <v>26972.2</v>
      </c>
      <c r="G316" s="24">
        <f t="shared" si="8"/>
        <v>18.070009714266575</v>
      </c>
      <c r="H316" s="25">
        <v>2.0425514481599598</v>
      </c>
      <c r="I316" s="25">
        <f t="shared" si="9"/>
        <v>4078.0498342250585</v>
      </c>
      <c r="J316" s="24">
        <v>575.74</v>
      </c>
      <c r="K316" s="24">
        <v>26.555289250000001</v>
      </c>
      <c r="L316" s="24">
        <v>27633.09921</v>
      </c>
      <c r="M316" s="24">
        <v>121.5413846</v>
      </c>
    </row>
    <row r="317" spans="1:13">
      <c r="A317" s="20" t="s">
        <v>40</v>
      </c>
      <c r="B317" s="20">
        <v>2010</v>
      </c>
      <c r="C317" s="20">
        <v>11</v>
      </c>
      <c r="D317" s="20">
        <v>152104</v>
      </c>
      <c r="E317" s="22">
        <v>5.5320816493775807E-2</v>
      </c>
      <c r="F317" s="23">
        <v>29316.6</v>
      </c>
      <c r="G317" s="24">
        <f t="shared" si="8"/>
        <v>19.274049334665754</v>
      </c>
      <c r="H317" s="25">
        <v>2.1606418794623701</v>
      </c>
      <c r="I317" s="25">
        <f t="shared" si="9"/>
        <v>4077.1601387099677</v>
      </c>
      <c r="J317" s="24">
        <v>499.27</v>
      </c>
      <c r="K317" s="24">
        <v>26.179667299999998</v>
      </c>
      <c r="L317" s="24">
        <v>28397.752410000001</v>
      </c>
      <c r="M317" s="24">
        <v>121.8500098</v>
      </c>
    </row>
    <row r="318" spans="1:13">
      <c r="A318" s="20" t="s">
        <v>40</v>
      </c>
      <c r="B318" s="20">
        <v>2011</v>
      </c>
      <c r="C318" s="20">
        <v>12</v>
      </c>
      <c r="D318" s="20">
        <v>154042</v>
      </c>
      <c r="E318" s="22">
        <v>5.6987504721552215E-2</v>
      </c>
      <c r="F318" s="23">
        <v>31932</v>
      </c>
      <c r="G318" s="24">
        <f t="shared" si="8"/>
        <v>20.729411459212422</v>
      </c>
      <c r="H318" s="25">
        <v>2.2839086814043901</v>
      </c>
      <c r="I318" s="25">
        <f t="shared" si="9"/>
        <v>4075.9819856296749</v>
      </c>
      <c r="J318" s="24">
        <v>534.71</v>
      </c>
      <c r="K318" s="24">
        <v>25.797600760000002</v>
      </c>
      <c r="L318" s="24">
        <v>28706.70508</v>
      </c>
      <c r="M318" s="24">
        <v>122.12663480000001</v>
      </c>
    </row>
    <row r="319" spans="1:13">
      <c r="A319" s="20" t="s">
        <v>40</v>
      </c>
      <c r="B319" s="20">
        <v>2012</v>
      </c>
      <c r="C319" s="20">
        <v>13</v>
      </c>
      <c r="D319" s="20">
        <v>156795</v>
      </c>
      <c r="E319" s="22">
        <v>5.7635807400301976E-2</v>
      </c>
      <c r="F319" s="23">
        <v>33983</v>
      </c>
      <c r="G319" s="24">
        <f t="shared" si="8"/>
        <v>21.673522752638796</v>
      </c>
      <c r="H319" s="25">
        <v>2.4012150387956801</v>
      </c>
      <c r="I319" s="25">
        <f t="shared" si="9"/>
        <v>4072.5058853761129</v>
      </c>
      <c r="J319" s="24">
        <v>781.42</v>
      </c>
      <c r="K319" s="24">
        <v>27.448844340000001</v>
      </c>
      <c r="L319" s="24">
        <v>29304.897359999999</v>
      </c>
      <c r="M319" s="24">
        <v>122.4592598</v>
      </c>
    </row>
    <row r="320" spans="1:13">
      <c r="A320" s="20" t="s">
        <v>40</v>
      </c>
      <c r="B320" s="20">
        <v>2013</v>
      </c>
      <c r="C320" s="20">
        <v>14</v>
      </c>
      <c r="D320" s="20">
        <v>159850</v>
      </c>
      <c r="E320" s="22">
        <v>5.8428716999348485E-2</v>
      </c>
      <c r="F320" s="23">
        <v>36058.800000000003</v>
      </c>
      <c r="G320" s="24">
        <f t="shared" si="8"/>
        <v>22.557898029402569</v>
      </c>
      <c r="H320" s="25">
        <v>2.5209411782904101</v>
      </c>
      <c r="I320" s="25">
        <f t="shared" si="9"/>
        <v>4084.8657936019631</v>
      </c>
      <c r="J320" s="24">
        <v>629.80999999999995</v>
      </c>
      <c r="K320" s="24">
        <v>25.657844740000002</v>
      </c>
      <c r="L320" s="24">
        <v>30296.074670000002</v>
      </c>
      <c r="M320" s="24">
        <v>122.82159110000001</v>
      </c>
    </row>
    <row r="321" spans="1:13">
      <c r="A321" s="20" t="s">
        <v>40</v>
      </c>
      <c r="B321" s="20">
        <v>2014</v>
      </c>
      <c r="C321" s="20">
        <v>15</v>
      </c>
      <c r="D321" s="20">
        <v>163170</v>
      </c>
      <c r="E321" s="22">
        <v>5.8822359054819889E-2</v>
      </c>
      <c r="F321" s="23">
        <v>38058.800000000003</v>
      </c>
      <c r="G321" s="24">
        <f t="shared" si="8"/>
        <v>23.324630753202182</v>
      </c>
      <c r="H321" s="25">
        <v>2.6635845721866702</v>
      </c>
      <c r="I321" s="25">
        <f t="shared" si="9"/>
        <v>4116.7437774717837</v>
      </c>
      <c r="J321" s="24">
        <v>648.51</v>
      </c>
      <c r="K321" s="24">
        <v>25.984733590000001</v>
      </c>
      <c r="L321" s="24">
        <v>32226.928240000001</v>
      </c>
      <c r="M321" s="24">
        <v>123.22308169999999</v>
      </c>
    </row>
    <row r="322" spans="1:13">
      <c r="A322" s="20" t="s">
        <v>40</v>
      </c>
      <c r="B322" s="20">
        <v>2015</v>
      </c>
      <c r="C322" s="20">
        <v>16</v>
      </c>
      <c r="D322" s="20">
        <v>166736</v>
      </c>
      <c r="E322" s="22">
        <v>6.0040983477500108E-2</v>
      </c>
      <c r="F322" s="23">
        <v>40747</v>
      </c>
      <c r="G322" s="24">
        <f t="shared" si="8"/>
        <v>24.438033777948373</v>
      </c>
      <c r="H322" s="25">
        <v>2.7871089529782598</v>
      </c>
      <c r="I322" s="25">
        <f t="shared" si="9"/>
        <v>4106.8241243713728</v>
      </c>
      <c r="J322" s="24">
        <v>685.57</v>
      </c>
      <c r="K322" s="24">
        <v>26.78220043</v>
      </c>
      <c r="L322" s="24">
        <v>34502.771009999997</v>
      </c>
      <c r="M322" s="24">
        <v>123.666646</v>
      </c>
    </row>
    <row r="323" spans="1:13">
      <c r="A323" s="20" t="s">
        <v>42</v>
      </c>
      <c r="B323" s="20">
        <v>2000</v>
      </c>
      <c r="C323" s="20">
        <v>1</v>
      </c>
      <c r="D323" s="20">
        <v>6867118</v>
      </c>
      <c r="E323" s="22">
        <v>3.7774557870138947E-2</v>
      </c>
      <c r="F323" s="23">
        <v>46773.8</v>
      </c>
      <c r="G323" s="24">
        <f t="shared" si="8"/>
        <v>0.68112707543397399</v>
      </c>
      <c r="H323" s="25">
        <v>1.65077977655127</v>
      </c>
      <c r="I323" s="25">
        <f t="shared" si="9"/>
        <v>1333.1710530294947</v>
      </c>
      <c r="J323" s="24">
        <v>7.04</v>
      </c>
      <c r="K323" s="24">
        <v>16.294070340000001</v>
      </c>
      <c r="L323" s="24">
        <v>41883.60282</v>
      </c>
      <c r="M323" s="24">
        <v>103.2597176</v>
      </c>
    </row>
    <row r="324" spans="1:13">
      <c r="A324" s="20" t="s">
        <v>42</v>
      </c>
      <c r="B324" s="20">
        <v>2001</v>
      </c>
      <c r="C324" s="20">
        <v>2</v>
      </c>
      <c r="D324" s="20">
        <v>6939588</v>
      </c>
      <c r="E324" s="22">
        <v>3.839344735868791E-2</v>
      </c>
      <c r="F324" s="23">
        <v>48632.4</v>
      </c>
      <c r="G324" s="24">
        <f t="shared" ref="G324:G387" si="10">F324/D324*100</f>
        <v>0.70079664671735564</v>
      </c>
      <c r="H324" s="25">
        <v>1.6969484658191401</v>
      </c>
      <c r="I324" s="25">
        <f t="shared" ref="I324:I387" si="11">E324*10^9*H324/(D324*G324*0.01)</f>
        <v>1339.6768737062812</v>
      </c>
      <c r="J324" s="24">
        <v>13.71</v>
      </c>
      <c r="K324" s="24">
        <v>17.348261749999999</v>
      </c>
      <c r="L324" s="24">
        <v>42443.90107</v>
      </c>
      <c r="M324" s="24">
        <v>103.4016369</v>
      </c>
    </row>
    <row r="325" spans="1:13">
      <c r="A325" s="20" t="s">
        <v>42</v>
      </c>
      <c r="B325" s="20">
        <v>2002</v>
      </c>
      <c r="C325" s="20">
        <v>3</v>
      </c>
      <c r="D325" s="20">
        <v>7008240</v>
      </c>
      <c r="E325" s="22">
        <v>4.0355918223957211E-2</v>
      </c>
      <c r="F325" s="23">
        <v>52675.4</v>
      </c>
      <c r="G325" s="24">
        <f t="shared" si="10"/>
        <v>0.75162094905425614</v>
      </c>
      <c r="H325" s="25">
        <v>1.7580576233343499</v>
      </c>
      <c r="I325" s="25">
        <f t="shared" si="11"/>
        <v>1346.891142360297</v>
      </c>
      <c r="J325" s="24">
        <v>11.57</v>
      </c>
      <c r="K325" s="24">
        <v>17.563405660000001</v>
      </c>
      <c r="L325" s="24">
        <v>42176.031969999996</v>
      </c>
      <c r="M325" s="24">
        <v>103.5582242</v>
      </c>
    </row>
    <row r="326" spans="1:13">
      <c r="A326" s="20" t="s">
        <v>42</v>
      </c>
      <c r="B326" s="20">
        <v>2003</v>
      </c>
      <c r="C326" s="20">
        <v>4</v>
      </c>
      <c r="D326" s="20">
        <v>7069603</v>
      </c>
      <c r="E326" s="22">
        <v>4.1466088301176277E-2</v>
      </c>
      <c r="F326" s="23">
        <v>55599.199999999997</v>
      </c>
      <c r="G326" s="24">
        <f t="shared" si="10"/>
        <v>0.78645434545617332</v>
      </c>
      <c r="H326" s="25">
        <v>1.81744527901775</v>
      </c>
      <c r="I326" s="25">
        <f t="shared" si="11"/>
        <v>1355.4573882772775</v>
      </c>
      <c r="J326" s="24">
        <v>28.45</v>
      </c>
      <c r="K326" s="24">
        <v>18.912680250000001</v>
      </c>
      <c r="L326" s="24">
        <v>42067.781389999996</v>
      </c>
      <c r="M326" s="24">
        <v>103.72784849999999</v>
      </c>
    </row>
    <row r="327" spans="1:13">
      <c r="A327" s="20" t="s">
        <v>42</v>
      </c>
      <c r="B327" s="20">
        <v>2004</v>
      </c>
      <c r="C327" s="20">
        <v>5</v>
      </c>
      <c r="D327" s="20">
        <v>7115891</v>
      </c>
      <c r="E327" s="22">
        <v>4.3599067167413491E-2</v>
      </c>
      <c r="F327" s="23">
        <v>60149.599999999999</v>
      </c>
      <c r="G327" s="24">
        <f t="shared" si="10"/>
        <v>0.84528557281161265</v>
      </c>
      <c r="H327" s="25">
        <v>1.88919093482749</v>
      </c>
      <c r="I327" s="25">
        <f t="shared" si="11"/>
        <v>1369.3684157436196</v>
      </c>
      <c r="J327" s="24">
        <v>11.36</v>
      </c>
      <c r="K327" s="24">
        <v>16.998522080000001</v>
      </c>
      <c r="L327" s="24">
        <v>42749.236660000002</v>
      </c>
      <c r="M327" s="24">
        <v>103.9308163</v>
      </c>
    </row>
    <row r="328" spans="1:13">
      <c r="A328" s="20" t="s">
        <v>42</v>
      </c>
      <c r="B328" s="20">
        <v>2005</v>
      </c>
      <c r="C328" s="20">
        <v>6</v>
      </c>
      <c r="D328" s="20">
        <v>7151546</v>
      </c>
      <c r="E328" s="22">
        <v>4.586901251857279E-2</v>
      </c>
      <c r="F328" s="23">
        <v>65246.2</v>
      </c>
      <c r="G328" s="24">
        <f t="shared" si="10"/>
        <v>0.91233699678363245</v>
      </c>
      <c r="H328" s="25">
        <v>1.9647710950580699</v>
      </c>
      <c r="I328" s="25">
        <f t="shared" si="11"/>
        <v>1381.2622030914995</v>
      </c>
      <c r="J328" s="24">
        <v>5.51</v>
      </c>
      <c r="K328" s="24">
        <v>16.853730349999999</v>
      </c>
      <c r="L328" s="24">
        <v>43545.56854</v>
      </c>
      <c r="M328" s="24">
        <v>104.1570052</v>
      </c>
    </row>
    <row r="329" spans="1:13">
      <c r="A329" s="20" t="s">
        <v>42</v>
      </c>
      <c r="B329" s="20">
        <v>2006</v>
      </c>
      <c r="C329" s="20">
        <v>7</v>
      </c>
      <c r="D329" s="20">
        <v>7202033</v>
      </c>
      <c r="E329" s="22">
        <v>4.8699006713215004E-2</v>
      </c>
      <c r="F329" s="23">
        <v>71594.2</v>
      </c>
      <c r="G329" s="24">
        <f t="shared" si="10"/>
        <v>0.99408319845243687</v>
      </c>
      <c r="H329" s="25">
        <v>2.0555236010064899</v>
      </c>
      <c r="I329" s="25">
        <f t="shared" si="11"/>
        <v>1398.1852949622585</v>
      </c>
      <c r="J329" s="24">
        <v>24.93</v>
      </c>
      <c r="K329" s="24">
        <v>17.966895359999999</v>
      </c>
      <c r="L329" s="24">
        <v>44998.619319999998</v>
      </c>
      <c r="M329" s="24">
        <v>104.4200142</v>
      </c>
    </row>
    <row r="330" spans="1:13">
      <c r="A330" s="20" t="s">
        <v>42</v>
      </c>
      <c r="B330" s="20">
        <v>2007</v>
      </c>
      <c r="C330" s="20">
        <v>8</v>
      </c>
      <c r="D330" s="20">
        <v>7257317</v>
      </c>
      <c r="E330" s="22">
        <v>5.2922823106453951E-2</v>
      </c>
      <c r="F330" s="23">
        <v>80801</v>
      </c>
      <c r="G330" s="24">
        <f t="shared" si="10"/>
        <v>1.1133728897332167</v>
      </c>
      <c r="H330" s="25">
        <v>2.1679122856511501</v>
      </c>
      <c r="I330" s="25">
        <f t="shared" si="11"/>
        <v>1419.9333969112276</v>
      </c>
      <c r="J330" s="24">
        <v>3.47</v>
      </c>
      <c r="K330" s="24">
        <v>16.976516019999998</v>
      </c>
      <c r="L330" s="24">
        <v>46595.040520000002</v>
      </c>
      <c r="M330" s="24">
        <v>104.7377652</v>
      </c>
    </row>
    <row r="331" spans="1:13">
      <c r="A331" s="20" t="s">
        <v>42</v>
      </c>
      <c r="B331" s="20">
        <v>2008</v>
      </c>
      <c r="C331" s="20">
        <v>9</v>
      </c>
      <c r="D331" s="20">
        <v>7301023</v>
      </c>
      <c r="E331" s="22">
        <v>5.7397960555581391E-2</v>
      </c>
      <c r="F331" s="23">
        <v>91479.6</v>
      </c>
      <c r="G331" s="24">
        <f t="shared" si="10"/>
        <v>1.2529696180932453</v>
      </c>
      <c r="H331" s="25">
        <v>2.3356406816317601</v>
      </c>
      <c r="I331" s="25">
        <f t="shared" si="11"/>
        <v>1465.4743977489077</v>
      </c>
      <c r="J331" s="24">
        <v>2.69</v>
      </c>
      <c r="K331" s="24">
        <v>17.165540010000001</v>
      </c>
      <c r="L331" s="24">
        <v>47249.784249999997</v>
      </c>
      <c r="M331" s="24">
        <v>105.06987820000001</v>
      </c>
    </row>
    <row r="332" spans="1:13">
      <c r="A332" s="20" t="s">
        <v>42</v>
      </c>
      <c r="B332" s="20">
        <v>2009</v>
      </c>
      <c r="C332" s="20">
        <v>10</v>
      </c>
      <c r="D332" s="20">
        <v>7366303</v>
      </c>
      <c r="E332" s="22">
        <v>6.5470026085489991E-2</v>
      </c>
      <c r="F332" s="23">
        <v>109614.8</v>
      </c>
      <c r="G332" s="24">
        <f t="shared" si="10"/>
        <v>1.4880571706051191</v>
      </c>
      <c r="H332" s="25">
        <v>2.4908119684619701</v>
      </c>
      <c r="I332" s="25">
        <f t="shared" si="11"/>
        <v>1487.6962285134475</v>
      </c>
      <c r="J332" s="24">
        <v>6.24</v>
      </c>
      <c r="K332" s="24">
        <v>17.445335239999999</v>
      </c>
      <c r="L332" s="24">
        <v>45247.890240000001</v>
      </c>
      <c r="M332" s="24">
        <v>105.4355171</v>
      </c>
    </row>
    <row r="333" spans="1:13">
      <c r="A333" s="20" t="s">
        <v>42</v>
      </c>
      <c r="B333" s="20">
        <v>2010</v>
      </c>
      <c r="C333" s="20">
        <v>11</v>
      </c>
      <c r="D333" s="20">
        <v>7452783</v>
      </c>
      <c r="E333" s="22">
        <v>7.4804583975909292E-2</v>
      </c>
      <c r="F333" s="23">
        <v>133368.4</v>
      </c>
      <c r="G333" s="24">
        <f t="shared" si="10"/>
        <v>1.7895113811847199</v>
      </c>
      <c r="H333" s="25">
        <v>2.6887286013013001</v>
      </c>
      <c r="I333" s="25">
        <f t="shared" si="11"/>
        <v>1508.0725602501959</v>
      </c>
      <c r="J333" s="24">
        <v>15.73</v>
      </c>
      <c r="K333" s="24">
        <v>17.527623810000001</v>
      </c>
      <c r="L333" s="24">
        <v>45635.638019999999</v>
      </c>
      <c r="M333" s="24">
        <v>105.8488364</v>
      </c>
    </row>
    <row r="334" spans="1:13">
      <c r="A334" s="20" t="s">
        <v>42</v>
      </c>
      <c r="B334" s="20">
        <v>2011</v>
      </c>
      <c r="C334" s="20">
        <v>12</v>
      </c>
      <c r="D334" s="20">
        <v>7519548</v>
      </c>
      <c r="E334" s="22">
        <v>9.6504216226154987E-2</v>
      </c>
      <c r="F334" s="23">
        <v>182496.8</v>
      </c>
      <c r="G334" s="24">
        <f t="shared" si="10"/>
        <v>2.42696502502544</v>
      </c>
      <c r="H334" s="25">
        <v>2.9193425147826502</v>
      </c>
      <c r="I334" s="25">
        <f t="shared" si="11"/>
        <v>1543.7468562999022</v>
      </c>
      <c r="J334" s="24">
        <v>5.44</v>
      </c>
      <c r="K334" s="24">
        <v>16.33980146</v>
      </c>
      <c r="L334" s="24">
        <v>46169.7477</v>
      </c>
      <c r="M334" s="24">
        <v>106.2944182</v>
      </c>
    </row>
    <row r="335" spans="1:13">
      <c r="A335" s="20" t="s">
        <v>42</v>
      </c>
      <c r="B335" s="20">
        <v>2012</v>
      </c>
      <c r="C335" s="20">
        <v>13</v>
      </c>
      <c r="D335" s="20">
        <v>7563448</v>
      </c>
      <c r="E335" s="22">
        <v>0.11654354972354418</v>
      </c>
      <c r="F335" s="23">
        <v>235431.8</v>
      </c>
      <c r="G335" s="24">
        <f t="shared" si="10"/>
        <v>3.1127575677125034</v>
      </c>
      <c r="H335" s="25">
        <v>3.1019102465201098</v>
      </c>
      <c r="I335" s="25">
        <f t="shared" si="11"/>
        <v>1535.5089289267107</v>
      </c>
      <c r="J335" s="24">
        <v>9.01</v>
      </c>
      <c r="K335" s="24">
        <v>16.846157470000001</v>
      </c>
      <c r="L335" s="24">
        <v>45478.162369999998</v>
      </c>
      <c r="M335" s="24">
        <v>106.7</v>
      </c>
    </row>
    <row r="336" spans="1:13">
      <c r="A336" s="20" t="s">
        <v>42</v>
      </c>
      <c r="B336" s="20">
        <v>2013</v>
      </c>
      <c r="C336" s="20">
        <v>14</v>
      </c>
      <c r="D336" s="20">
        <v>7658409</v>
      </c>
      <c r="E336" s="22">
        <v>0.13601399669233372</v>
      </c>
      <c r="F336" s="23">
        <v>288680.2</v>
      </c>
      <c r="G336" s="24">
        <f t="shared" si="10"/>
        <v>3.76945394271839</v>
      </c>
      <c r="H336" s="25">
        <v>3.24358218148538</v>
      </c>
      <c r="I336" s="25">
        <f t="shared" si="11"/>
        <v>1528.2398172921626</v>
      </c>
      <c r="J336" s="24">
        <v>11.96</v>
      </c>
      <c r="K336" s="24">
        <v>17.448985839999999</v>
      </c>
      <c r="L336" s="24">
        <v>45258.432209999999</v>
      </c>
      <c r="M336" s="24">
        <v>107.2347518</v>
      </c>
    </row>
    <row r="337" spans="1:13">
      <c r="A337" s="20" t="s">
        <v>42</v>
      </c>
      <c r="B337" s="20">
        <v>2014</v>
      </c>
      <c r="C337" s="20">
        <v>15</v>
      </c>
      <c r="D337" s="20">
        <v>7709248</v>
      </c>
      <c r="E337" s="22">
        <v>0.15786483296594653</v>
      </c>
      <c r="F337" s="23">
        <v>345889</v>
      </c>
      <c r="G337" s="24">
        <f t="shared" si="10"/>
        <v>4.486676262068622</v>
      </c>
      <c r="H337" s="25">
        <v>3.36513500101709</v>
      </c>
      <c r="I337" s="25">
        <f t="shared" si="11"/>
        <v>1535.8582517611812</v>
      </c>
      <c r="J337" s="24">
        <v>8.3800000000000008</v>
      </c>
      <c r="K337" s="24">
        <v>17.227976559999998</v>
      </c>
      <c r="L337" s="24">
        <v>45765.369579999999</v>
      </c>
      <c r="M337" s="24">
        <v>107.68692919999999</v>
      </c>
    </row>
    <row r="338" spans="1:13">
      <c r="A338" s="20" t="s">
        <v>42</v>
      </c>
      <c r="B338" s="20">
        <v>2015</v>
      </c>
      <c r="C338" s="20">
        <v>16</v>
      </c>
      <c r="D338" s="20">
        <v>7752627</v>
      </c>
      <c r="E338" s="22">
        <v>0.17967130625185118</v>
      </c>
      <c r="F338" s="23">
        <v>403664.8</v>
      </c>
      <c r="G338" s="24">
        <f t="shared" si="10"/>
        <v>5.2068131228292032</v>
      </c>
      <c r="H338" s="25">
        <v>3.4653320085822501</v>
      </c>
      <c r="I338" s="25">
        <f t="shared" si="11"/>
        <v>1542.420167867805</v>
      </c>
      <c r="J338" s="24">
        <v>16.03</v>
      </c>
      <c r="K338" s="24">
        <v>17.585899080000001</v>
      </c>
      <c r="L338" s="24">
        <v>46602.19629</v>
      </c>
      <c r="M338" s="24">
        <v>108.1335419</v>
      </c>
    </row>
    <row r="339" spans="1:13">
      <c r="A339" s="20" t="s">
        <v>44</v>
      </c>
      <c r="B339" s="20">
        <v>2000</v>
      </c>
      <c r="C339" s="20">
        <v>1</v>
      </c>
      <c r="D339" s="20">
        <v>13271599</v>
      </c>
      <c r="E339" s="22">
        <v>3.7088567899252558E-3</v>
      </c>
      <c r="F339" s="23">
        <v>10825.2</v>
      </c>
      <c r="G339" s="24">
        <f t="shared" si="10"/>
        <v>8.1566659752151952E-2</v>
      </c>
      <c r="H339" s="25">
        <v>1.5553428843439701</v>
      </c>
      <c r="I339" s="25">
        <f t="shared" si="11"/>
        <v>532.88105690990142</v>
      </c>
      <c r="J339" s="24">
        <v>9.06</v>
      </c>
      <c r="K339" s="24">
        <v>17.160768409999999</v>
      </c>
      <c r="L339" s="24">
        <v>14730.68237</v>
      </c>
      <c r="M339" s="24">
        <v>61.94626118</v>
      </c>
    </row>
    <row r="340" spans="1:13">
      <c r="A340" s="20" t="s">
        <v>44</v>
      </c>
      <c r="B340" s="20">
        <v>2001</v>
      </c>
      <c r="C340" s="20">
        <v>2</v>
      </c>
      <c r="D340" s="20">
        <v>13351805</v>
      </c>
      <c r="E340" s="22">
        <v>3.9810771472970343E-3</v>
      </c>
      <c r="F340" s="23">
        <v>11954.6</v>
      </c>
      <c r="G340" s="24">
        <f t="shared" si="10"/>
        <v>8.9535459812362453E-2</v>
      </c>
      <c r="H340" s="25">
        <v>1.60996032849318</v>
      </c>
      <c r="I340" s="25">
        <f t="shared" si="11"/>
        <v>536.14309736996859</v>
      </c>
      <c r="J340" s="24">
        <v>11.25</v>
      </c>
      <c r="K340" s="24">
        <v>17.764959619999999</v>
      </c>
      <c r="L340" s="24">
        <v>14918.1667</v>
      </c>
      <c r="M340" s="24">
        <v>63.112076870000003</v>
      </c>
    </row>
    <row r="341" spans="1:13">
      <c r="A341" s="20" t="s">
        <v>44</v>
      </c>
      <c r="B341" s="20">
        <v>2002</v>
      </c>
      <c r="C341" s="20">
        <v>3</v>
      </c>
      <c r="D341" s="20">
        <v>13432180</v>
      </c>
      <c r="E341" s="22">
        <v>4.6456272929977782E-3</v>
      </c>
      <c r="F341" s="23">
        <v>14459.4</v>
      </c>
      <c r="G341" s="24">
        <f t="shared" si="10"/>
        <v>0.10764745558799838</v>
      </c>
      <c r="H341" s="25">
        <v>1.67993087039586</v>
      </c>
      <c r="I341" s="25">
        <f t="shared" si="11"/>
        <v>539.74111663419785</v>
      </c>
      <c r="J341" s="24">
        <v>17.38</v>
      </c>
      <c r="K341" s="24">
        <v>19.060929479999999</v>
      </c>
      <c r="L341" s="24">
        <v>15227.41698</v>
      </c>
      <c r="M341" s="24">
        <v>64.299963899999995</v>
      </c>
    </row>
    <row r="342" spans="1:13">
      <c r="A342" s="20" t="s">
        <v>44</v>
      </c>
      <c r="B342" s="20">
        <v>2003</v>
      </c>
      <c r="C342" s="20">
        <v>4</v>
      </c>
      <c r="D342" s="20">
        <v>13509370</v>
      </c>
      <c r="E342" s="22">
        <v>5.1868883515923721E-3</v>
      </c>
      <c r="F342" s="23">
        <v>16581.599999999999</v>
      </c>
      <c r="G342" s="24">
        <f t="shared" si="10"/>
        <v>0.12274147499106175</v>
      </c>
      <c r="H342" s="25">
        <v>1.73502382873131</v>
      </c>
      <c r="I342" s="25">
        <f t="shared" si="11"/>
        <v>542.7326004113977</v>
      </c>
      <c r="J342" s="24">
        <v>8.51</v>
      </c>
      <c r="K342" s="24">
        <v>18.930718729999999</v>
      </c>
      <c r="L342" s="24">
        <v>15779.65454</v>
      </c>
      <c r="M342" s="24">
        <v>65.474143690000005</v>
      </c>
    </row>
    <row r="343" spans="1:13">
      <c r="A343" s="20" t="s">
        <v>44</v>
      </c>
      <c r="B343" s="20">
        <v>2004</v>
      </c>
      <c r="C343" s="20">
        <v>5</v>
      </c>
      <c r="D343" s="20">
        <v>13586035</v>
      </c>
      <c r="E343" s="22">
        <v>6.6428527130511983E-3</v>
      </c>
      <c r="F343" s="23">
        <v>21869</v>
      </c>
      <c r="G343" s="24">
        <f t="shared" si="10"/>
        <v>0.16096675740935451</v>
      </c>
      <c r="H343" s="25">
        <v>1.8098096717591901</v>
      </c>
      <c r="I343" s="25">
        <f t="shared" si="11"/>
        <v>549.74160172627171</v>
      </c>
      <c r="J343" s="24">
        <v>2.61</v>
      </c>
      <c r="K343" s="24">
        <v>17.297257259999999</v>
      </c>
      <c r="L343" s="24">
        <v>16602.17208</v>
      </c>
      <c r="M343" s="24">
        <v>66.628532919999998</v>
      </c>
    </row>
    <row r="344" spans="1:13">
      <c r="A344" s="20" t="s">
        <v>44</v>
      </c>
      <c r="B344" s="20">
        <v>2005</v>
      </c>
      <c r="C344" s="20">
        <v>6</v>
      </c>
      <c r="D344" s="20">
        <v>13667682</v>
      </c>
      <c r="E344" s="22">
        <v>7.7381435065808496E-3</v>
      </c>
      <c r="F344" s="23">
        <v>26181.4</v>
      </c>
      <c r="G344" s="24">
        <f t="shared" si="10"/>
        <v>0.19155698822960618</v>
      </c>
      <c r="H344" s="25">
        <v>1.86435949099317</v>
      </c>
      <c r="I344" s="25">
        <f t="shared" si="11"/>
        <v>551.02787815629313</v>
      </c>
      <c r="J344" s="24">
        <v>10.97</v>
      </c>
      <c r="K344" s="24">
        <v>17.362430270000001</v>
      </c>
      <c r="L344" s="24">
        <v>17189.744869999999</v>
      </c>
      <c r="M344" s="24">
        <v>67.79828268</v>
      </c>
    </row>
    <row r="345" spans="1:13">
      <c r="A345" s="20" t="s">
        <v>44</v>
      </c>
      <c r="B345" s="20">
        <v>2006</v>
      </c>
      <c r="C345" s="20">
        <v>7</v>
      </c>
      <c r="D345" s="20">
        <v>13656784</v>
      </c>
      <c r="E345" s="22">
        <v>1.0747202397509046E-2</v>
      </c>
      <c r="F345" s="23">
        <v>37278.6</v>
      </c>
      <c r="G345" s="24">
        <f t="shared" si="10"/>
        <v>0.27296763278968167</v>
      </c>
      <c r="H345" s="25">
        <v>1.9464113116209201</v>
      </c>
      <c r="I345" s="25">
        <f t="shared" si="11"/>
        <v>561.13899971541525</v>
      </c>
      <c r="J345" s="24">
        <v>32.67</v>
      </c>
      <c r="K345" s="24">
        <v>18.46612167</v>
      </c>
      <c r="L345" s="24">
        <v>18260.029559999999</v>
      </c>
      <c r="M345" s="24">
        <v>68.797588599999997</v>
      </c>
    </row>
    <row r="346" spans="1:13">
      <c r="A346" s="20" t="s">
        <v>44</v>
      </c>
      <c r="B346" s="20">
        <v>2007</v>
      </c>
      <c r="C346" s="20">
        <v>8</v>
      </c>
      <c r="D346" s="20">
        <v>13616243</v>
      </c>
      <c r="E346" s="22">
        <v>1.5041825883253139E-2</v>
      </c>
      <c r="F346" s="23">
        <v>53929.2</v>
      </c>
      <c r="G346" s="24">
        <f t="shared" si="10"/>
        <v>0.39606519948270602</v>
      </c>
      <c r="H346" s="25">
        <v>2.03079019927078</v>
      </c>
      <c r="I346" s="25">
        <f t="shared" si="11"/>
        <v>566.42398891227799</v>
      </c>
      <c r="J346" s="24">
        <v>18.48</v>
      </c>
      <c r="K346" s="24">
        <v>18.53464559</v>
      </c>
      <c r="L346" s="24">
        <v>19560.773550000002</v>
      </c>
      <c r="M346" s="24">
        <v>69.812635580000006</v>
      </c>
    </row>
    <row r="347" spans="1:13">
      <c r="A347" s="20" t="s">
        <v>44</v>
      </c>
      <c r="B347" s="20">
        <v>2008</v>
      </c>
      <c r="C347" s="20">
        <v>9</v>
      </c>
      <c r="D347" s="20">
        <v>13622459</v>
      </c>
      <c r="E347" s="22">
        <v>1.9498273234292325E-2</v>
      </c>
      <c r="F347" s="23">
        <v>72434.2</v>
      </c>
      <c r="G347" s="24">
        <f t="shared" si="10"/>
        <v>0.5317263204829612</v>
      </c>
      <c r="H347" s="25">
        <v>2.1163389887088999</v>
      </c>
      <c r="I347" s="25">
        <f t="shared" si="11"/>
        <v>569.68884668060161</v>
      </c>
      <c r="J347" s="24">
        <v>3.84</v>
      </c>
      <c r="K347" s="24">
        <v>18.242220199999998</v>
      </c>
      <c r="L347" s="24">
        <v>20397.31336</v>
      </c>
      <c r="M347" s="24">
        <v>70.847634780000007</v>
      </c>
    </row>
    <row r="348" spans="1:13">
      <c r="A348" s="20" t="s">
        <v>44</v>
      </c>
      <c r="B348" s="20">
        <v>2009</v>
      </c>
      <c r="C348" s="20">
        <v>10</v>
      </c>
      <c r="D348" s="20">
        <v>13581152</v>
      </c>
      <c r="E348" s="22">
        <v>2.5482526669175349E-2</v>
      </c>
      <c r="F348" s="23">
        <v>97543.4</v>
      </c>
      <c r="G348" s="24">
        <f t="shared" si="10"/>
        <v>0.71822625945133367</v>
      </c>
      <c r="H348" s="25">
        <v>2.2084649793110298</v>
      </c>
      <c r="I348" s="25">
        <f t="shared" si="11"/>
        <v>576.94593107512242</v>
      </c>
      <c r="J348" s="24">
        <v>5.55</v>
      </c>
      <c r="K348" s="24">
        <v>17.78784915</v>
      </c>
      <c r="L348" s="24">
        <v>20961.442480000002</v>
      </c>
      <c r="M348" s="24">
        <v>71.861181209999998</v>
      </c>
    </row>
    <row r="349" spans="1:13">
      <c r="A349" s="20" t="s">
        <v>44</v>
      </c>
      <c r="B349" s="20">
        <v>2010</v>
      </c>
      <c r="C349" s="20">
        <v>11</v>
      </c>
      <c r="D349" s="20">
        <v>13579596</v>
      </c>
      <c r="E349" s="22">
        <v>3.1015960192238255E-2</v>
      </c>
      <c r="F349" s="23">
        <v>123500.6</v>
      </c>
      <c r="G349" s="24">
        <f t="shared" si="10"/>
        <v>0.90945710019650072</v>
      </c>
      <c r="H349" s="25">
        <v>2.3074225084300002</v>
      </c>
      <c r="I349" s="25">
        <f t="shared" si="11"/>
        <v>579.48645324912934</v>
      </c>
      <c r="J349" s="24">
        <v>44.64</v>
      </c>
      <c r="K349" s="24">
        <v>18.90957775</v>
      </c>
      <c r="L349" s="24">
        <v>21782.05284</v>
      </c>
      <c r="M349" s="24">
        <v>72.871639099999996</v>
      </c>
    </row>
    <row r="350" spans="1:13">
      <c r="A350" s="20" t="s">
        <v>44</v>
      </c>
      <c r="B350" s="20">
        <v>2011</v>
      </c>
      <c r="C350" s="20">
        <v>12</v>
      </c>
      <c r="D350" s="20">
        <v>13584125</v>
      </c>
      <c r="E350" s="22">
        <v>3.7777535401424998E-2</v>
      </c>
      <c r="F350" s="23">
        <v>155730.20000000001</v>
      </c>
      <c r="G350" s="24">
        <f t="shared" si="10"/>
        <v>1.1464131845076515</v>
      </c>
      <c r="H350" s="25">
        <v>2.4077536670563502</v>
      </c>
      <c r="I350" s="25">
        <f t="shared" si="11"/>
        <v>584.08066897192782</v>
      </c>
      <c r="J350" s="24">
        <v>6.75</v>
      </c>
      <c r="K350" s="24">
        <v>18.098906679999999</v>
      </c>
      <c r="L350" s="24">
        <v>22850.961230000001</v>
      </c>
      <c r="M350" s="24">
        <v>73.895819549999999</v>
      </c>
    </row>
    <row r="351" spans="1:13">
      <c r="A351" s="20" t="s">
        <v>44</v>
      </c>
      <c r="B351" s="20">
        <v>2012</v>
      </c>
      <c r="C351" s="20">
        <v>13</v>
      </c>
      <c r="D351" s="20">
        <v>13687088</v>
      </c>
      <c r="E351" s="22">
        <v>4.3557867623076743E-2</v>
      </c>
      <c r="F351" s="23">
        <v>186350</v>
      </c>
      <c r="G351" s="24">
        <f t="shared" si="10"/>
        <v>1.3615021690515907</v>
      </c>
      <c r="H351" s="25">
        <v>2.5085963954500499</v>
      </c>
      <c r="I351" s="25">
        <f t="shared" si="11"/>
        <v>586.36495687008721</v>
      </c>
      <c r="J351" s="24">
        <v>29.41</v>
      </c>
      <c r="K351" s="24">
        <v>18.347697239999999</v>
      </c>
      <c r="L351" s="24">
        <v>23217.728230000001</v>
      </c>
      <c r="M351" s="24">
        <v>75.2</v>
      </c>
    </row>
    <row r="352" spans="1:13">
      <c r="A352" s="20" t="s">
        <v>44</v>
      </c>
      <c r="B352" s="20">
        <v>2013</v>
      </c>
      <c r="C352" s="20">
        <v>14</v>
      </c>
      <c r="D352" s="20">
        <v>13676800</v>
      </c>
      <c r="E352" s="22">
        <v>4.4979982569009418E-2</v>
      </c>
      <c r="F352" s="23">
        <v>202298.8</v>
      </c>
      <c r="G352" s="24">
        <f t="shared" si="10"/>
        <v>1.4791383949461863</v>
      </c>
      <c r="H352" s="25">
        <v>2.5686447557427399</v>
      </c>
      <c r="I352" s="25">
        <f t="shared" si="11"/>
        <v>571.12348832166026</v>
      </c>
      <c r="J352" s="24">
        <v>28.47</v>
      </c>
      <c r="K352" s="24">
        <v>18.605994880000001</v>
      </c>
      <c r="L352" s="24">
        <v>23541.671429999999</v>
      </c>
      <c r="M352" s="24">
        <v>76.178076160000003</v>
      </c>
    </row>
    <row r="353" spans="1:13">
      <c r="A353" s="20" t="s">
        <v>44</v>
      </c>
      <c r="B353" s="20">
        <v>2014</v>
      </c>
      <c r="C353" s="20">
        <v>15</v>
      </c>
      <c r="D353" s="20">
        <v>13705067</v>
      </c>
      <c r="E353" s="22">
        <v>5.6222535534440468E-2</v>
      </c>
      <c r="F353" s="23">
        <v>247833.2</v>
      </c>
      <c r="G353" s="24">
        <f t="shared" si="10"/>
        <v>1.8083326407670974</v>
      </c>
      <c r="H353" s="25">
        <v>2.7026191920090099</v>
      </c>
      <c r="I353" s="25">
        <f t="shared" si="11"/>
        <v>613.10632941344159</v>
      </c>
      <c r="J353" s="24">
        <v>22.09</v>
      </c>
      <c r="K353" s="24">
        <v>18.099452930000002</v>
      </c>
      <c r="L353" s="24">
        <v>24343.153699999999</v>
      </c>
      <c r="M353" s="24">
        <v>77.223403869999999</v>
      </c>
    </row>
    <row r="354" spans="1:13">
      <c r="A354" s="20" t="s">
        <v>44</v>
      </c>
      <c r="B354" s="20">
        <v>2015</v>
      </c>
      <c r="C354" s="20">
        <v>16</v>
      </c>
      <c r="D354" s="20">
        <v>13730352</v>
      </c>
      <c r="E354" s="22">
        <v>6.4868403650792203E-2</v>
      </c>
      <c r="F354" s="23">
        <v>295424.2</v>
      </c>
      <c r="G354" s="24">
        <f t="shared" si="10"/>
        <v>2.1516141756598812</v>
      </c>
      <c r="H354" s="25">
        <v>2.8276441314338601</v>
      </c>
      <c r="I354" s="25">
        <f t="shared" si="11"/>
        <v>620.88603742904399</v>
      </c>
      <c r="J354" s="24">
        <v>63.38</v>
      </c>
      <c r="K354" s="24">
        <v>19.05954122</v>
      </c>
      <c r="L354" s="24">
        <v>25287.191760000002</v>
      </c>
      <c r="M354" s="24">
        <v>78.248248599999997</v>
      </c>
    </row>
    <row r="355" spans="1:13">
      <c r="A355" s="20" t="s">
        <v>46</v>
      </c>
      <c r="B355" s="20">
        <v>2000</v>
      </c>
      <c r="C355" s="20">
        <v>1</v>
      </c>
      <c r="D355" s="20">
        <v>3593762</v>
      </c>
      <c r="E355" s="22">
        <v>4.5440829652438022E-2</v>
      </c>
      <c r="F355" s="23">
        <v>29239</v>
      </c>
      <c r="G355" s="24">
        <f t="shared" si="10"/>
        <v>0.81360423979106011</v>
      </c>
      <c r="H355" s="25">
        <v>1.57787921178559</v>
      </c>
      <c r="I355" s="25">
        <f t="shared" si="11"/>
        <v>2452.2090521177938</v>
      </c>
      <c r="J355" s="24">
        <v>167.32</v>
      </c>
      <c r="K355" s="24">
        <v>21.167910509999999</v>
      </c>
      <c r="L355" s="24">
        <v>26103.184010000001</v>
      </c>
      <c r="M355" s="24">
        <v>104.32083969999999</v>
      </c>
    </row>
    <row r="356" spans="1:13">
      <c r="A356" s="20" t="s">
        <v>46</v>
      </c>
      <c r="B356" s="20">
        <v>2001</v>
      </c>
      <c r="C356" s="20">
        <v>2</v>
      </c>
      <c r="D356" s="20">
        <v>3643473</v>
      </c>
      <c r="E356" s="22">
        <v>5.0899084941872091E-2</v>
      </c>
      <c r="F356" s="23">
        <v>33864.5</v>
      </c>
      <c r="G356" s="24">
        <f t="shared" si="10"/>
        <v>0.92945659265212066</v>
      </c>
      <c r="H356" s="25">
        <v>1.64445576354739</v>
      </c>
      <c r="I356" s="25">
        <f t="shared" si="11"/>
        <v>2471.6530169336543</v>
      </c>
      <c r="J356" s="24">
        <v>180.8</v>
      </c>
      <c r="K356" s="24">
        <v>21.103305540000001</v>
      </c>
      <c r="L356" s="24">
        <v>26399.868259999999</v>
      </c>
      <c r="M356" s="24">
        <v>104.3669854</v>
      </c>
    </row>
    <row r="357" spans="1:13">
      <c r="A357" s="20" t="s">
        <v>46</v>
      </c>
      <c r="B357" s="20">
        <v>2002</v>
      </c>
      <c r="C357" s="20">
        <v>3</v>
      </c>
      <c r="D357" s="20">
        <v>3687431</v>
      </c>
      <c r="E357" s="22">
        <v>6.1133594864764773E-2</v>
      </c>
      <c r="F357" s="23">
        <v>42233</v>
      </c>
      <c r="G357" s="24">
        <f t="shared" si="10"/>
        <v>1.1453231260462908</v>
      </c>
      <c r="H357" s="25">
        <v>1.7209146561199899</v>
      </c>
      <c r="I357" s="25">
        <f t="shared" si="11"/>
        <v>2491.0780523305343</v>
      </c>
      <c r="J357" s="24">
        <v>89.25</v>
      </c>
      <c r="K357" s="24">
        <v>20.011718089999999</v>
      </c>
      <c r="L357" s="24">
        <v>26439.304359999998</v>
      </c>
      <c r="M357" s="24">
        <v>104.4132422</v>
      </c>
    </row>
    <row r="358" spans="1:13">
      <c r="A358" s="20" t="s">
        <v>46</v>
      </c>
      <c r="B358" s="20">
        <v>2003</v>
      </c>
      <c r="C358" s="20">
        <v>4</v>
      </c>
      <c r="D358" s="20">
        <v>3726920</v>
      </c>
      <c r="E358" s="22">
        <v>7.2554614682890928E-2</v>
      </c>
      <c r="F358" s="23">
        <v>51665.5</v>
      </c>
      <c r="G358" s="24">
        <f t="shared" si="10"/>
        <v>1.386278750281734</v>
      </c>
      <c r="H358" s="25">
        <v>1.78753409301156</v>
      </c>
      <c r="I358" s="25">
        <f t="shared" si="11"/>
        <v>2510.2601804102278</v>
      </c>
      <c r="J358" s="24">
        <v>228.69</v>
      </c>
      <c r="K358" s="24">
        <v>22.249221460000001</v>
      </c>
      <c r="L358" s="24">
        <v>26067.11318</v>
      </c>
      <c r="M358" s="24">
        <v>104.4703738</v>
      </c>
    </row>
    <row r="359" spans="1:13">
      <c r="A359" s="20" t="s">
        <v>46</v>
      </c>
      <c r="B359" s="20">
        <v>2004</v>
      </c>
      <c r="C359" s="20">
        <v>5</v>
      </c>
      <c r="D359" s="20">
        <v>3759171</v>
      </c>
      <c r="E359" s="22">
        <v>8.3839188447852445E-2</v>
      </c>
      <c r="F359" s="23">
        <v>61231.5</v>
      </c>
      <c r="G359" s="24">
        <f t="shared" si="10"/>
        <v>1.6288564686203422</v>
      </c>
      <c r="H359" s="25">
        <v>1.84712248478843</v>
      </c>
      <c r="I359" s="25">
        <f t="shared" si="11"/>
        <v>2529.1108349206315</v>
      </c>
      <c r="J359" s="24">
        <v>181.9</v>
      </c>
      <c r="K359" s="24">
        <v>22.012700160000001</v>
      </c>
      <c r="L359" s="24">
        <v>26467.226289999999</v>
      </c>
      <c r="M359" s="24">
        <v>104.5733348</v>
      </c>
    </row>
    <row r="360" spans="1:13">
      <c r="A360" s="20" t="s">
        <v>46</v>
      </c>
      <c r="B360" s="20">
        <v>2005</v>
      </c>
      <c r="C360" s="20">
        <v>6</v>
      </c>
      <c r="D360" s="20">
        <v>3783227</v>
      </c>
      <c r="E360" s="22">
        <v>9.6028036189834409E-2</v>
      </c>
      <c r="F360" s="23">
        <v>71796</v>
      </c>
      <c r="G360" s="24">
        <f t="shared" si="10"/>
        <v>1.8977449674576756</v>
      </c>
      <c r="H360" s="25">
        <v>1.90652332367841</v>
      </c>
      <c r="I360" s="25">
        <f t="shared" si="11"/>
        <v>2549.998477950774</v>
      </c>
      <c r="J360" s="24">
        <v>215.58</v>
      </c>
      <c r="K360" s="24">
        <v>22.15336031</v>
      </c>
      <c r="L360" s="24">
        <v>26615.224750000001</v>
      </c>
      <c r="M360" s="24">
        <v>104.67407009999999</v>
      </c>
    </row>
    <row r="361" spans="1:13">
      <c r="A361" s="20" t="s">
        <v>46</v>
      </c>
      <c r="B361" s="20">
        <v>2006</v>
      </c>
      <c r="C361" s="20">
        <v>7</v>
      </c>
      <c r="D361" s="20">
        <v>3828109</v>
      </c>
      <c r="E361" s="22">
        <v>0.11159948262148442</v>
      </c>
      <c r="F361" s="23">
        <v>85471</v>
      </c>
      <c r="G361" s="24">
        <f t="shared" si="10"/>
        <v>2.2327211685978638</v>
      </c>
      <c r="H361" s="25">
        <v>1.97462342032653</v>
      </c>
      <c r="I361" s="25">
        <f t="shared" si="11"/>
        <v>2578.2657519007234</v>
      </c>
      <c r="J361" s="24">
        <v>250.67</v>
      </c>
      <c r="K361" s="24">
        <v>22.060222830000001</v>
      </c>
      <c r="L361" s="24">
        <v>26984.050370000001</v>
      </c>
      <c r="M361" s="24">
        <v>104.81838</v>
      </c>
    </row>
    <row r="362" spans="1:13">
      <c r="A362" s="20" t="s">
        <v>46</v>
      </c>
      <c r="B362" s="20">
        <v>2007</v>
      </c>
      <c r="C362" s="20">
        <v>8</v>
      </c>
      <c r="D362" s="20">
        <v>3842608</v>
      </c>
      <c r="E362" s="22">
        <v>0.13650617134661511</v>
      </c>
      <c r="F362" s="23">
        <v>107373</v>
      </c>
      <c r="G362" s="24">
        <f t="shared" si="10"/>
        <v>2.7942740971756681</v>
      </c>
      <c r="H362" s="25">
        <v>2.0594907943380898</v>
      </c>
      <c r="I362" s="25">
        <f t="shared" si="11"/>
        <v>2618.2858191416067</v>
      </c>
      <c r="J362" s="24">
        <v>108.74</v>
      </c>
      <c r="K362" s="24">
        <v>20.3632101</v>
      </c>
      <c r="L362" s="24">
        <v>27602.402040000001</v>
      </c>
      <c r="M362" s="24">
        <v>104.948815</v>
      </c>
    </row>
    <row r="363" spans="1:13">
      <c r="A363" s="20" t="s">
        <v>46</v>
      </c>
      <c r="B363" s="20">
        <v>2008</v>
      </c>
      <c r="C363" s="20">
        <v>9</v>
      </c>
      <c r="D363" s="20">
        <v>3869945</v>
      </c>
      <c r="E363" s="22">
        <v>0.15659947132811394</v>
      </c>
      <c r="F363" s="23">
        <v>127759.5</v>
      </c>
      <c r="G363" s="24">
        <f t="shared" si="10"/>
        <v>3.3013259878370365</v>
      </c>
      <c r="H363" s="25">
        <v>2.1505823571930698</v>
      </c>
      <c r="I363" s="25">
        <f t="shared" si="11"/>
        <v>2636.0471055694788</v>
      </c>
      <c r="J363" s="24">
        <v>91.79</v>
      </c>
      <c r="K363" s="24">
        <v>21.141603580000002</v>
      </c>
      <c r="L363" s="24">
        <v>27603.023290000001</v>
      </c>
      <c r="M363" s="24">
        <v>105.1204681</v>
      </c>
    </row>
    <row r="364" spans="1:13">
      <c r="A364" s="20" t="s">
        <v>46</v>
      </c>
      <c r="B364" s="20">
        <v>2009</v>
      </c>
      <c r="C364" s="20">
        <v>10</v>
      </c>
      <c r="D364" s="20">
        <v>3915128</v>
      </c>
      <c r="E364" s="22">
        <v>0.18142793331697091</v>
      </c>
      <c r="F364" s="23">
        <v>152413.5</v>
      </c>
      <c r="G364" s="24">
        <f t="shared" si="10"/>
        <v>3.8929378554162217</v>
      </c>
      <c r="H364" s="25">
        <v>2.2593479715837099</v>
      </c>
      <c r="I364" s="25">
        <f t="shared" si="11"/>
        <v>2689.452267209419</v>
      </c>
      <c r="J364" s="24">
        <v>190.34</v>
      </c>
      <c r="K364" s="24">
        <v>21.768354110000001</v>
      </c>
      <c r="L364" s="24">
        <v>26756.446779999998</v>
      </c>
      <c r="M364" s="24">
        <v>105.3493366</v>
      </c>
    </row>
    <row r="365" spans="1:13">
      <c r="A365" s="20" t="s">
        <v>46</v>
      </c>
      <c r="B365" s="20">
        <v>2010</v>
      </c>
      <c r="C365" s="20">
        <v>11</v>
      </c>
      <c r="D365" s="20">
        <v>3926283</v>
      </c>
      <c r="E365" s="22">
        <v>0.23196984346385582</v>
      </c>
      <c r="F365" s="23">
        <v>200904</v>
      </c>
      <c r="G365" s="24">
        <f t="shared" si="10"/>
        <v>5.1169006411407434</v>
      </c>
      <c r="H365" s="25">
        <v>2.42926554508953</v>
      </c>
      <c r="I365" s="25">
        <f t="shared" si="11"/>
        <v>2804.9035769649017</v>
      </c>
      <c r="J365" s="24">
        <v>261.95999999999998</v>
      </c>
      <c r="K365" s="24">
        <v>22.034372210000001</v>
      </c>
      <c r="L365" s="24">
        <v>27237.484329999999</v>
      </c>
      <c r="M365" s="24">
        <v>105.55551060000001</v>
      </c>
    </row>
    <row r="366" spans="1:13">
      <c r="A366" s="20" t="s">
        <v>46</v>
      </c>
      <c r="B366" s="20">
        <v>2011</v>
      </c>
      <c r="C366" s="20">
        <v>12</v>
      </c>
      <c r="D366" s="20">
        <v>4003302</v>
      </c>
      <c r="E366" s="22">
        <v>0.21910760169564417</v>
      </c>
      <c r="F366" s="23">
        <v>207976.5</v>
      </c>
      <c r="G366" s="24">
        <f t="shared" si="10"/>
        <v>5.1951239251997476</v>
      </c>
      <c r="H366" s="25">
        <v>2.5087946400241599</v>
      </c>
      <c r="I366" s="25">
        <f t="shared" si="11"/>
        <v>2643.0677346843545</v>
      </c>
      <c r="J366" s="24">
        <v>141.68</v>
      </c>
      <c r="K366" s="24">
        <v>21.181611159999999</v>
      </c>
      <c r="L366" s="24">
        <v>26741.81279</v>
      </c>
      <c r="M366" s="24">
        <v>105.99775529999999</v>
      </c>
    </row>
    <row r="367" spans="1:13">
      <c r="A367" s="20" t="s">
        <v>46</v>
      </c>
      <c r="B367" s="20">
        <v>2012</v>
      </c>
      <c r="C367" s="20">
        <v>13</v>
      </c>
      <c r="D367" s="20">
        <v>4046986</v>
      </c>
      <c r="E367" s="22">
        <v>0.21785848811414535</v>
      </c>
      <c r="F367" s="23">
        <v>212305.5</v>
      </c>
      <c r="G367" s="24">
        <f t="shared" si="10"/>
        <v>5.2460151826569206</v>
      </c>
      <c r="H367" s="25">
        <v>2.6109956902995202</v>
      </c>
      <c r="I367" s="25">
        <f t="shared" si="11"/>
        <v>2679.2879768126722</v>
      </c>
      <c r="J367" s="24">
        <v>166.63</v>
      </c>
      <c r="K367" s="24">
        <v>21.538503080000002</v>
      </c>
      <c r="L367" s="24">
        <v>25738.402709999998</v>
      </c>
      <c r="M367" s="24">
        <v>106.4</v>
      </c>
    </row>
    <row r="368" spans="1:13">
      <c r="A368" s="20" t="s">
        <v>46</v>
      </c>
      <c r="B368" s="20">
        <v>2013</v>
      </c>
      <c r="C368" s="20">
        <v>14</v>
      </c>
      <c r="D368" s="20">
        <v>4042902</v>
      </c>
      <c r="E368" s="22">
        <v>0.21447083388818375</v>
      </c>
      <c r="F368" s="23">
        <v>214359.5</v>
      </c>
      <c r="G368" s="24">
        <f t="shared" si="10"/>
        <v>5.3021196160579702</v>
      </c>
      <c r="H368" s="25">
        <v>2.6995040555287302</v>
      </c>
      <c r="I368" s="25">
        <f t="shared" si="11"/>
        <v>2700.9061220696103</v>
      </c>
      <c r="J368" s="24">
        <v>240.39</v>
      </c>
      <c r="K368" s="24">
        <v>21.543000899999999</v>
      </c>
      <c r="L368" s="24">
        <v>25581.24123</v>
      </c>
      <c r="M368" s="24">
        <v>106.6980592</v>
      </c>
    </row>
    <row r="369" spans="1:13">
      <c r="A369" s="20" t="s">
        <v>46</v>
      </c>
      <c r="B369" s="20">
        <v>2014</v>
      </c>
      <c r="C369" s="20">
        <v>15</v>
      </c>
      <c r="D369" s="20">
        <v>4105237</v>
      </c>
      <c r="E369" s="22">
        <v>0.2020846105304174</v>
      </c>
      <c r="F369" s="23">
        <v>217898.5</v>
      </c>
      <c r="G369" s="24">
        <f t="shared" si="10"/>
        <v>5.307817794685179</v>
      </c>
      <c r="H369" s="25">
        <v>2.8136095315763598</v>
      </c>
      <c r="I369" s="25">
        <f t="shared" si="11"/>
        <v>2609.4130357633435</v>
      </c>
      <c r="J369" s="24">
        <v>96.15</v>
      </c>
      <c r="K369" s="24">
        <v>20.927426929999999</v>
      </c>
      <c r="L369" s="24">
        <v>25958.212469999999</v>
      </c>
      <c r="M369" s="24">
        <v>107.209586</v>
      </c>
    </row>
    <row r="370" spans="1:13">
      <c r="A370" s="20" t="s">
        <v>46</v>
      </c>
      <c r="B370" s="20">
        <v>2015</v>
      </c>
      <c r="C370" s="20">
        <v>16</v>
      </c>
      <c r="D370" s="20">
        <v>4123538</v>
      </c>
      <c r="E370" s="22">
        <v>0.19644849075624185</v>
      </c>
      <c r="F370" s="23">
        <v>224876.5</v>
      </c>
      <c r="G370" s="24">
        <f t="shared" si="10"/>
        <v>5.4534843622151659</v>
      </c>
      <c r="H370" s="25">
        <v>2.9816441232606401</v>
      </c>
      <c r="I370" s="25">
        <f t="shared" si="11"/>
        <v>2604.7163131175143</v>
      </c>
      <c r="J370" s="24">
        <v>182.02</v>
      </c>
      <c r="K370" s="24">
        <v>21.84033033</v>
      </c>
      <c r="L370" s="24">
        <v>26564.885419999999</v>
      </c>
      <c r="M370" s="24">
        <v>107.58889840000001</v>
      </c>
    </row>
    <row r="371" spans="1:13">
      <c r="A371" s="20" t="s">
        <v>48</v>
      </c>
      <c r="B371" s="20">
        <v>2000</v>
      </c>
      <c r="C371" s="20">
        <v>1</v>
      </c>
      <c r="D371" s="20">
        <v>7329830</v>
      </c>
      <c r="E371" s="22">
        <v>5.8741873004797676E-2</v>
      </c>
      <c r="F371" s="23">
        <v>109055.6</v>
      </c>
      <c r="G371" s="24">
        <f t="shared" si="10"/>
        <v>1.4878325963903667</v>
      </c>
      <c r="H371" s="25">
        <v>1.4777416635507901</v>
      </c>
      <c r="I371" s="25">
        <f t="shared" si="11"/>
        <v>795.97300032459543</v>
      </c>
      <c r="J371" s="24">
        <v>124.59</v>
      </c>
      <c r="K371" s="24">
        <v>20.5196854</v>
      </c>
      <c r="L371" s="24">
        <v>10465.1307</v>
      </c>
      <c r="M371" s="24">
        <v>41.80488579</v>
      </c>
    </row>
    <row r="372" spans="1:13">
      <c r="A372" s="20" t="s">
        <v>48</v>
      </c>
      <c r="B372" s="20">
        <v>2001</v>
      </c>
      <c r="C372" s="20">
        <v>2</v>
      </c>
      <c r="D372" s="20">
        <v>7423695</v>
      </c>
      <c r="E372" s="22">
        <v>7.0626632210936513E-2</v>
      </c>
      <c r="F372" s="23">
        <v>136682.79999999999</v>
      </c>
      <c r="G372" s="24">
        <f t="shared" si="10"/>
        <v>1.841169390714462</v>
      </c>
      <c r="H372" s="25">
        <v>1.55280659674447</v>
      </c>
      <c r="I372" s="25">
        <f t="shared" si="11"/>
        <v>802.36504083167517</v>
      </c>
      <c r="J372" s="24">
        <v>106.21</v>
      </c>
      <c r="K372" s="24">
        <v>20.269273269999999</v>
      </c>
      <c r="L372" s="24">
        <v>11062.67108</v>
      </c>
      <c r="M372" s="24">
        <v>41.987589470000003</v>
      </c>
    </row>
    <row r="373" spans="1:13">
      <c r="A373" s="20" t="s">
        <v>48</v>
      </c>
      <c r="B373" s="20">
        <v>2002</v>
      </c>
      <c r="C373" s="20">
        <v>3</v>
      </c>
      <c r="D373" s="20">
        <v>7328243</v>
      </c>
      <c r="E373" s="22">
        <v>8.259601936780675E-2</v>
      </c>
      <c r="F373" s="23">
        <v>165210.79999999999</v>
      </c>
      <c r="G373" s="24">
        <f t="shared" si="10"/>
        <v>2.2544394338451927</v>
      </c>
      <c r="H373" s="25">
        <v>1.6120734441828799</v>
      </c>
      <c r="I373" s="25">
        <f t="shared" si="11"/>
        <v>805.9451889226134</v>
      </c>
      <c r="J373" s="24">
        <v>99.59</v>
      </c>
      <c r="K373" s="24">
        <v>20.8202003</v>
      </c>
      <c r="L373" s="24">
        <v>11954.33923</v>
      </c>
      <c r="M373" s="24">
        <v>42.13256629</v>
      </c>
    </row>
    <row r="374" spans="1:13">
      <c r="A374" s="20" t="s">
        <v>48</v>
      </c>
      <c r="B374" s="20">
        <v>2003</v>
      </c>
      <c r="C374" s="20">
        <v>4</v>
      </c>
      <c r="D374" s="20">
        <v>7363172</v>
      </c>
      <c r="E374" s="22">
        <v>9.4770371418703245E-2</v>
      </c>
      <c r="F374" s="23">
        <v>194290.2</v>
      </c>
      <c r="G374" s="24">
        <f t="shared" si="10"/>
        <v>2.6386752883132436</v>
      </c>
      <c r="H374" s="25">
        <v>1.6631090290068</v>
      </c>
      <c r="I374" s="25">
        <f t="shared" si="11"/>
        <v>811.22702220067367</v>
      </c>
      <c r="J374" s="24">
        <v>100.21</v>
      </c>
      <c r="K374" s="24">
        <v>21.134594580000002</v>
      </c>
      <c r="L374" s="24">
        <v>12734.8691</v>
      </c>
      <c r="M374" s="24">
        <v>42.306735060000001</v>
      </c>
    </row>
    <row r="375" spans="1:13">
      <c r="A375" s="20" t="s">
        <v>48</v>
      </c>
      <c r="B375" s="20">
        <v>2004</v>
      </c>
      <c r="C375" s="20">
        <v>5</v>
      </c>
      <c r="D375" s="20">
        <v>7433522</v>
      </c>
      <c r="E375" s="22">
        <v>0.10814591306015209</v>
      </c>
      <c r="F375" s="23">
        <v>226551.4</v>
      </c>
      <c r="G375" s="24">
        <f t="shared" si="10"/>
        <v>3.0476993274520479</v>
      </c>
      <c r="H375" s="25">
        <v>1.7117845016306299</v>
      </c>
      <c r="I375" s="25">
        <f t="shared" si="11"/>
        <v>817.13243833876936</v>
      </c>
      <c r="J375" s="24">
        <v>39.76</v>
      </c>
      <c r="K375" s="24">
        <v>19.639972159999999</v>
      </c>
      <c r="L375" s="24">
        <v>13867.527120000001</v>
      </c>
      <c r="M375" s="24">
        <v>42.542124450000003</v>
      </c>
    </row>
    <row r="376" spans="1:13">
      <c r="A376" s="20" t="s">
        <v>48</v>
      </c>
      <c r="B376" s="20">
        <v>2005</v>
      </c>
      <c r="C376" s="20">
        <v>6</v>
      </c>
      <c r="D376" s="20">
        <v>7494585</v>
      </c>
      <c r="E376" s="22">
        <v>0.12194347034746511</v>
      </c>
      <c r="F376" s="23">
        <v>260789.8</v>
      </c>
      <c r="G376" s="24">
        <f t="shared" si="10"/>
        <v>3.4797096837249826</v>
      </c>
      <c r="H376" s="25">
        <v>1.7600248916113499</v>
      </c>
      <c r="I376" s="25">
        <f t="shared" si="11"/>
        <v>822.97522058381549</v>
      </c>
      <c r="J376" s="24">
        <v>44.8</v>
      </c>
      <c r="K376" s="24">
        <v>19.502134259999998</v>
      </c>
      <c r="L376" s="24">
        <v>14539.83462</v>
      </c>
      <c r="M376" s="24">
        <v>42.780179689999997</v>
      </c>
    </row>
    <row r="377" spans="1:13">
      <c r="A377" s="20" t="s">
        <v>48</v>
      </c>
      <c r="B377" s="20">
        <v>2006</v>
      </c>
      <c r="C377" s="20">
        <v>7</v>
      </c>
      <c r="D377" s="20">
        <v>7500658</v>
      </c>
      <c r="E377" s="22">
        <v>0.13867998295218256</v>
      </c>
      <c r="F377" s="23">
        <v>302930.8</v>
      </c>
      <c r="G377" s="24">
        <f t="shared" si="10"/>
        <v>4.0387230027018957</v>
      </c>
      <c r="H377" s="25">
        <v>1.8130044729216599</v>
      </c>
      <c r="I377" s="25">
        <f t="shared" si="11"/>
        <v>829.98305024449985</v>
      </c>
      <c r="J377" s="24">
        <v>77.87</v>
      </c>
      <c r="K377" s="24">
        <v>19.921145989999999</v>
      </c>
      <c r="L377" s="24">
        <v>15803.737289999999</v>
      </c>
      <c r="M377" s="24">
        <v>42.988539670000002</v>
      </c>
    </row>
    <row r="378" spans="1:13">
      <c r="A378" s="20" t="s">
        <v>48</v>
      </c>
      <c r="B378" s="20">
        <v>2007</v>
      </c>
      <c r="C378" s="20">
        <v>8</v>
      </c>
      <c r="D378" s="20">
        <v>7506395</v>
      </c>
      <c r="E378" s="22">
        <v>0.15941628425363255</v>
      </c>
      <c r="F378" s="23">
        <v>356547.4</v>
      </c>
      <c r="G378" s="24">
        <f t="shared" si="10"/>
        <v>4.7499152389395976</v>
      </c>
      <c r="H378" s="25">
        <v>1.87228926997611</v>
      </c>
      <c r="I378" s="25">
        <f t="shared" si="11"/>
        <v>837.12123119545311</v>
      </c>
      <c r="J378" s="24">
        <v>165.36</v>
      </c>
      <c r="K378" s="24">
        <v>21.83310955</v>
      </c>
      <c r="L378" s="24">
        <v>16989.582460000001</v>
      </c>
      <c r="M378" s="24">
        <v>43.20763256</v>
      </c>
    </row>
    <row r="379" spans="1:13">
      <c r="A379" s="20" t="s">
        <v>48</v>
      </c>
      <c r="B379" s="20">
        <v>2008</v>
      </c>
      <c r="C379" s="20">
        <v>9</v>
      </c>
      <c r="D379" s="20">
        <v>7487467</v>
      </c>
      <c r="E379" s="22">
        <v>0.18904889076932327</v>
      </c>
      <c r="F379" s="23">
        <v>434314.8</v>
      </c>
      <c r="G379" s="24">
        <f t="shared" si="10"/>
        <v>5.8005571176473962</v>
      </c>
      <c r="H379" s="25">
        <v>1.9505581182345</v>
      </c>
      <c r="I379" s="25">
        <f t="shared" si="11"/>
        <v>849.0404854573934</v>
      </c>
      <c r="J379" s="24">
        <v>98.09</v>
      </c>
      <c r="K379" s="24">
        <v>20.743381200000002</v>
      </c>
      <c r="L379" s="24">
        <v>18834.143840000001</v>
      </c>
      <c r="M379" s="24">
        <v>43.460023929999998</v>
      </c>
    </row>
    <row r="380" spans="1:13">
      <c r="A380" s="20" t="s">
        <v>48</v>
      </c>
      <c r="B380" s="20">
        <v>2009</v>
      </c>
      <c r="C380" s="20">
        <v>10</v>
      </c>
      <c r="D380" s="20">
        <v>7509291</v>
      </c>
      <c r="E380" s="22">
        <v>0.1962992494654279</v>
      </c>
      <c r="F380" s="23">
        <v>466756.6</v>
      </c>
      <c r="G380" s="24">
        <f t="shared" si="10"/>
        <v>6.2157212977896306</v>
      </c>
      <c r="H380" s="25">
        <v>2.0296989297644799</v>
      </c>
      <c r="I380" s="25">
        <f t="shared" si="11"/>
        <v>853.61058965968493</v>
      </c>
      <c r="J380" s="24">
        <v>75.010000000000005</v>
      </c>
      <c r="K380" s="24">
        <v>20.823423689999998</v>
      </c>
      <c r="L380" s="24">
        <v>17890.183290000001</v>
      </c>
      <c r="M380" s="24">
        <v>43.7475807</v>
      </c>
    </row>
    <row r="381" spans="1:13">
      <c r="A381" s="20" t="s">
        <v>48</v>
      </c>
      <c r="B381" s="20">
        <v>2010</v>
      </c>
      <c r="C381" s="20">
        <v>11</v>
      </c>
      <c r="D381" s="20">
        <v>7497112</v>
      </c>
      <c r="E381" s="22">
        <v>0.20715092435280583</v>
      </c>
      <c r="F381" s="23">
        <v>506993</v>
      </c>
      <c r="G381" s="24">
        <f t="shared" si="10"/>
        <v>6.7625106841140967</v>
      </c>
      <c r="H381" s="25">
        <v>2.1185833631774602</v>
      </c>
      <c r="I381" s="25">
        <f t="shared" si="11"/>
        <v>865.62635381689086</v>
      </c>
      <c r="J381" s="24">
        <v>131.77000000000001</v>
      </c>
      <c r="K381" s="24">
        <v>21.16389465</v>
      </c>
      <c r="L381" s="24">
        <v>17511.92973</v>
      </c>
      <c r="M381" s="24">
        <v>44.018013070000002</v>
      </c>
    </row>
    <row r="382" spans="1:13">
      <c r="A382" s="20" t="s">
        <v>48</v>
      </c>
      <c r="B382" s="20">
        <v>2011</v>
      </c>
      <c r="C382" s="20">
        <v>12</v>
      </c>
      <c r="D382" s="20">
        <v>7517328</v>
      </c>
      <c r="E382" s="22">
        <v>0.21412656836454652</v>
      </c>
      <c r="F382" s="23">
        <v>542309.19999999995</v>
      </c>
      <c r="G382" s="24">
        <f t="shared" si="10"/>
        <v>7.2141218262659272</v>
      </c>
      <c r="H382" s="25">
        <v>2.2076018516017202</v>
      </c>
      <c r="I382" s="25">
        <f t="shared" si="11"/>
        <v>871.65441559666556</v>
      </c>
      <c r="J382" s="24">
        <v>79.040000000000006</v>
      </c>
      <c r="K382" s="24">
        <v>20.632097129999998</v>
      </c>
      <c r="L382" s="24">
        <v>17951.968680000002</v>
      </c>
      <c r="M382" s="24">
        <v>44.324006529999998</v>
      </c>
    </row>
    <row r="383" spans="1:13">
      <c r="A383" s="20" t="s">
        <v>48</v>
      </c>
      <c r="B383" s="20">
        <v>2012</v>
      </c>
      <c r="C383" s="20">
        <v>13</v>
      </c>
      <c r="D383" s="20">
        <v>7515331</v>
      </c>
      <c r="E383" s="22">
        <v>0.23672987387415931</v>
      </c>
      <c r="F383" s="23">
        <v>614056.80000000005</v>
      </c>
      <c r="G383" s="24">
        <f t="shared" si="10"/>
        <v>8.1707219548946028</v>
      </c>
      <c r="H383" s="25">
        <v>2.3193609285486398</v>
      </c>
      <c r="I383" s="25">
        <f t="shared" si="11"/>
        <v>894.15510109809475</v>
      </c>
      <c r="J383" s="24">
        <v>209.28</v>
      </c>
      <c r="K383" s="24">
        <v>22.303407929999999</v>
      </c>
      <c r="L383" s="24">
        <v>18267.45407</v>
      </c>
      <c r="M383" s="24">
        <v>44.6</v>
      </c>
    </row>
    <row r="384" spans="1:13">
      <c r="A384" s="20" t="s">
        <v>48</v>
      </c>
      <c r="B384" s="20">
        <v>2013</v>
      </c>
      <c r="C384" s="20">
        <v>14</v>
      </c>
      <c r="D384" s="20">
        <v>7551895</v>
      </c>
      <c r="E384" s="22">
        <v>0.2600619165835058</v>
      </c>
      <c r="F384" s="23">
        <v>699494.8</v>
      </c>
      <c r="G384" s="24">
        <f t="shared" si="10"/>
        <v>9.2625069601735728</v>
      </c>
      <c r="H384" s="25">
        <v>2.43186048893658</v>
      </c>
      <c r="I384" s="25">
        <f t="shared" si="11"/>
        <v>904.13009448611842</v>
      </c>
      <c r="J384" s="24">
        <v>90.31</v>
      </c>
      <c r="K384" s="24">
        <v>20.906699679999999</v>
      </c>
      <c r="L384" s="24">
        <v>18984.30919</v>
      </c>
      <c r="M384" s="24">
        <v>44.93920653</v>
      </c>
    </row>
    <row r="385" spans="1:13">
      <c r="A385" s="20" t="s">
        <v>48</v>
      </c>
      <c r="B385" s="20">
        <v>2014</v>
      </c>
      <c r="C385" s="20">
        <v>15</v>
      </c>
      <c r="D385" s="20">
        <v>7573011</v>
      </c>
      <c r="E385" s="22">
        <v>0.27014992897792439</v>
      </c>
      <c r="F385" s="23">
        <v>757803.2</v>
      </c>
      <c r="G385" s="24">
        <f t="shared" si="10"/>
        <v>10.0066301237381</v>
      </c>
      <c r="H385" s="25">
        <v>2.52673365973182</v>
      </c>
      <c r="I385" s="25">
        <f t="shared" si="11"/>
        <v>900.75750369315153</v>
      </c>
      <c r="J385" s="24">
        <v>61.55</v>
      </c>
      <c r="K385" s="24">
        <v>20.314854459999999</v>
      </c>
      <c r="L385" s="24">
        <v>19639.706699999999</v>
      </c>
      <c r="M385" s="24">
        <v>45.281015179999997</v>
      </c>
    </row>
    <row r="386" spans="1:13">
      <c r="A386" s="20" t="s">
        <v>48</v>
      </c>
      <c r="B386" s="20">
        <v>2015</v>
      </c>
      <c r="C386" s="20">
        <v>16</v>
      </c>
      <c r="D386" s="20">
        <v>7564007</v>
      </c>
      <c r="E386" s="22">
        <v>0.27478469645100351</v>
      </c>
      <c r="F386" s="23">
        <v>793788.8</v>
      </c>
      <c r="G386" s="24">
        <f t="shared" si="10"/>
        <v>10.494289600736753</v>
      </c>
      <c r="H386" s="25">
        <v>2.6146023449569902</v>
      </c>
      <c r="I386" s="25">
        <f t="shared" si="11"/>
        <v>905.09303192371624</v>
      </c>
      <c r="J386" s="24">
        <v>165.74</v>
      </c>
      <c r="K386" s="24">
        <v>21.569596130000001</v>
      </c>
      <c r="L386" s="24">
        <v>20498.93492</v>
      </c>
      <c r="M386" s="24">
        <v>45.625789500000003</v>
      </c>
    </row>
    <row r="387" spans="1:13">
      <c r="A387" s="20" t="s">
        <v>50</v>
      </c>
      <c r="B387" s="20">
        <v>2000</v>
      </c>
      <c r="C387" s="20">
        <v>1</v>
      </c>
      <c r="D387" s="20">
        <v>4260087</v>
      </c>
      <c r="E387" s="22">
        <v>5.508959687304802E-2</v>
      </c>
      <c r="F387" s="23">
        <v>87383.3</v>
      </c>
      <c r="G387" s="24">
        <f t="shared" si="10"/>
        <v>2.0512092828151163</v>
      </c>
      <c r="H387" s="25">
        <v>1.5553428843439701</v>
      </c>
      <c r="I387" s="25">
        <f t="shared" si="11"/>
        <v>980.54448044275125</v>
      </c>
      <c r="J387" s="24">
        <v>0.02</v>
      </c>
      <c r="K387" s="24">
        <v>14.35532635</v>
      </c>
      <c r="L387" s="24">
        <v>36899.299599999998</v>
      </c>
      <c r="M387" s="24">
        <v>98.596214829999994</v>
      </c>
    </row>
    <row r="388" spans="1:13">
      <c r="A388" s="20" t="s">
        <v>50</v>
      </c>
      <c r="B388" s="20">
        <v>2001</v>
      </c>
      <c r="C388" s="20">
        <v>2</v>
      </c>
      <c r="D388" s="20">
        <v>4286383</v>
      </c>
      <c r="E388" s="22">
        <v>5.746113407578976E-2</v>
      </c>
      <c r="F388" s="23">
        <v>93569.2</v>
      </c>
      <c r="G388" s="24">
        <f t="shared" ref="G388:G450" si="12">F388/D388*100</f>
        <v>2.1829407218160393</v>
      </c>
      <c r="H388" s="25">
        <v>1.6055035139571601</v>
      </c>
      <c r="I388" s="25">
        <f t="shared" ref="I388:I450" si="13">E388*10^9*H388/(D388*G388*0.01)</f>
        <v>985.94465566280326</v>
      </c>
      <c r="J388" s="24">
        <v>0.41</v>
      </c>
      <c r="K388" s="24">
        <v>15.66012774</v>
      </c>
      <c r="L388" s="24">
        <v>37386.04464</v>
      </c>
      <c r="M388" s="24">
        <v>98.714750359999996</v>
      </c>
    </row>
    <row r="389" spans="1:13">
      <c r="A389" s="20" t="s">
        <v>50</v>
      </c>
      <c r="B389" s="20">
        <v>2002</v>
      </c>
      <c r="C389" s="20">
        <v>3</v>
      </c>
      <c r="D389" s="20">
        <v>4315284</v>
      </c>
      <c r="E389" s="22">
        <v>5.9685968691496401E-2</v>
      </c>
      <c r="F389" s="23">
        <v>99964.6</v>
      </c>
      <c r="G389" s="24">
        <f t="shared" si="12"/>
        <v>2.316524242668617</v>
      </c>
      <c r="H389" s="25">
        <v>1.6574822944974501</v>
      </c>
      <c r="I389" s="25">
        <f t="shared" si="13"/>
        <v>989.63469404253522</v>
      </c>
      <c r="J389" s="24">
        <v>0.16</v>
      </c>
      <c r="K389" s="24">
        <v>17.269540769999999</v>
      </c>
      <c r="L389" s="24">
        <v>38048.465770000003</v>
      </c>
      <c r="M389" s="24">
        <v>98.895844510000003</v>
      </c>
    </row>
    <row r="390" spans="1:13">
      <c r="A390" s="20" t="s">
        <v>50</v>
      </c>
      <c r="B390" s="20">
        <v>2003</v>
      </c>
      <c r="C390" s="20">
        <v>4</v>
      </c>
      <c r="D390" s="20">
        <v>4346991</v>
      </c>
      <c r="E390" s="22">
        <v>6.1605199144139998E-2</v>
      </c>
      <c r="F390" s="23">
        <v>105917.3</v>
      </c>
      <c r="G390" s="24">
        <f t="shared" si="12"/>
        <v>2.4365658912107251</v>
      </c>
      <c r="H390" s="25">
        <v>1.71065617519998</v>
      </c>
      <c r="I390" s="25">
        <f t="shared" si="13"/>
        <v>994.97734874612172</v>
      </c>
      <c r="J390" s="24">
        <v>0.49</v>
      </c>
      <c r="K390" s="24">
        <v>16.394634369999999</v>
      </c>
      <c r="L390" s="24">
        <v>38818.25649</v>
      </c>
      <c r="M390" s="24">
        <v>99.114554040000002</v>
      </c>
    </row>
    <row r="391" spans="1:13">
      <c r="A391" s="20" t="s">
        <v>50</v>
      </c>
      <c r="B391" s="20">
        <v>2004</v>
      </c>
      <c r="C391" s="20">
        <v>5</v>
      </c>
      <c r="D391" s="20">
        <v>4380512</v>
      </c>
      <c r="E391" s="22">
        <v>6.4354413711129543E-2</v>
      </c>
      <c r="F391" s="23">
        <v>113727.7</v>
      </c>
      <c r="G391" s="24">
        <f t="shared" si="12"/>
        <v>2.5962193460490464</v>
      </c>
      <c r="H391" s="25">
        <v>1.7733912850247899</v>
      </c>
      <c r="I391" s="25">
        <f t="shared" si="13"/>
        <v>1003.4983247546287</v>
      </c>
      <c r="J391" s="24">
        <v>0.02</v>
      </c>
      <c r="K391" s="24">
        <v>15.08106678</v>
      </c>
      <c r="L391" s="24">
        <v>40338.034180000002</v>
      </c>
      <c r="M391" s="24">
        <v>99.37124738</v>
      </c>
    </row>
    <row r="392" spans="1:13">
      <c r="A392" s="20" t="s">
        <v>50</v>
      </c>
      <c r="B392" s="20">
        <v>2005</v>
      </c>
      <c r="C392" s="20">
        <v>6</v>
      </c>
      <c r="D392" s="20">
        <v>4336570</v>
      </c>
      <c r="E392" s="22">
        <v>6.9502349945321978E-2</v>
      </c>
      <c r="F392" s="23">
        <v>126860.3</v>
      </c>
      <c r="G392" s="24">
        <f t="shared" si="12"/>
        <v>2.9253603654501141</v>
      </c>
      <c r="H392" s="25">
        <v>1.84911311739491</v>
      </c>
      <c r="I392" s="25">
        <f t="shared" si="13"/>
        <v>1013.0648199134502</v>
      </c>
      <c r="J392" s="24">
        <v>0.04</v>
      </c>
      <c r="K392" s="24">
        <v>15.56022645</v>
      </c>
      <c r="L392" s="24">
        <v>41310.482600000003</v>
      </c>
      <c r="M392" s="24">
        <v>99.593269629999995</v>
      </c>
    </row>
    <row r="393" spans="1:13">
      <c r="A393" s="20" t="s">
        <v>50</v>
      </c>
      <c r="B393" s="20">
        <v>2006</v>
      </c>
      <c r="C393" s="20">
        <v>7</v>
      </c>
      <c r="D393" s="20">
        <v>4306403</v>
      </c>
      <c r="E393" s="22">
        <v>7.4980817660219412E-2</v>
      </c>
      <c r="F393" s="23">
        <v>141827.5</v>
      </c>
      <c r="G393" s="24">
        <f t="shared" si="12"/>
        <v>3.2934098364690905</v>
      </c>
      <c r="H393" s="25">
        <v>1.9325360131015299</v>
      </c>
      <c r="I393" s="25">
        <f t="shared" si="13"/>
        <v>1021.6857127156104</v>
      </c>
      <c r="J393" s="24">
        <v>0.08</v>
      </c>
      <c r="K393" s="24">
        <v>17.110033619999999</v>
      </c>
      <c r="L393" s="24">
        <v>43073.374100000001</v>
      </c>
      <c r="M393" s="24">
        <v>99.881524780000007</v>
      </c>
    </row>
    <row r="394" spans="1:13">
      <c r="A394" s="20" t="s">
        <v>50</v>
      </c>
      <c r="B394" s="20">
        <v>2007</v>
      </c>
      <c r="C394" s="20">
        <v>8</v>
      </c>
      <c r="D394" s="20">
        <v>4329338</v>
      </c>
      <c r="E394" s="22">
        <v>8.1195502126171396E-2</v>
      </c>
      <c r="F394" s="23">
        <v>159468.79999999999</v>
      </c>
      <c r="G394" s="24">
        <f t="shared" si="12"/>
        <v>3.6834453673979715</v>
      </c>
      <c r="H394" s="25">
        <v>2.02997643374683</v>
      </c>
      <c r="I394" s="25">
        <f t="shared" si="13"/>
        <v>1033.5874844632215</v>
      </c>
      <c r="J394" s="24">
        <v>0.01</v>
      </c>
      <c r="K394" s="24">
        <v>15.74342483</v>
      </c>
      <c r="L394" s="24">
        <v>44219.852290000003</v>
      </c>
      <c r="M394" s="24">
        <v>100.2925901</v>
      </c>
    </row>
    <row r="395" spans="1:13">
      <c r="A395" s="20" t="s">
        <v>50</v>
      </c>
      <c r="B395" s="20">
        <v>2008</v>
      </c>
      <c r="C395" s="20">
        <v>9</v>
      </c>
      <c r="D395" s="20">
        <v>4299123</v>
      </c>
      <c r="E395" s="22">
        <v>8.7697226125496505E-2</v>
      </c>
      <c r="F395" s="23">
        <v>179358.2</v>
      </c>
      <c r="G395" s="24">
        <f t="shared" si="12"/>
        <v>4.171971818438319</v>
      </c>
      <c r="H395" s="25">
        <v>2.2383285223323699</v>
      </c>
      <c r="I395" s="25">
        <f t="shared" si="13"/>
        <v>1094.4311582416099</v>
      </c>
      <c r="J395" s="24">
        <v>0</v>
      </c>
      <c r="K395" s="24">
        <v>15.67441341</v>
      </c>
      <c r="L395" s="24">
        <v>43639.903660000004</v>
      </c>
      <c r="M395" s="24">
        <v>100.6908164</v>
      </c>
    </row>
    <row r="396" spans="1:13">
      <c r="A396" s="20" t="s">
        <v>50</v>
      </c>
      <c r="B396" s="20">
        <v>2009</v>
      </c>
      <c r="C396" s="20">
        <v>10</v>
      </c>
      <c r="D396" s="20">
        <v>4401496</v>
      </c>
      <c r="E396" s="22">
        <v>9.545758914582185E-2</v>
      </c>
      <c r="F396" s="23">
        <v>204395.3</v>
      </c>
      <c r="G396" s="24">
        <f t="shared" si="12"/>
        <v>4.6437688458651332</v>
      </c>
      <c r="H396" s="25">
        <v>2.3669860310982198</v>
      </c>
      <c r="I396" s="25">
        <f t="shared" si="13"/>
        <v>1105.4401939304541</v>
      </c>
      <c r="J396" s="24">
        <v>0.01</v>
      </c>
      <c r="K396" s="24">
        <v>15.39889039</v>
      </c>
      <c r="L396" s="24">
        <v>41049.124530000001</v>
      </c>
      <c r="M396" s="24">
        <v>101.5902128</v>
      </c>
    </row>
    <row r="397" spans="1:13">
      <c r="A397" s="20" t="s">
        <v>50</v>
      </c>
      <c r="B397" s="20">
        <v>2010</v>
      </c>
      <c r="C397" s="20">
        <v>11</v>
      </c>
      <c r="D397" s="20">
        <v>4450063</v>
      </c>
      <c r="E397" s="22">
        <v>0.11160398889043616</v>
      </c>
      <c r="F397" s="23">
        <v>253323.7</v>
      </c>
      <c r="G397" s="24">
        <f t="shared" si="12"/>
        <v>5.6925868240517046</v>
      </c>
      <c r="H397" s="25">
        <v>2.5337736331063501</v>
      </c>
      <c r="I397" s="25">
        <f t="shared" si="13"/>
        <v>1116.2763073493761</v>
      </c>
      <c r="J397" s="24">
        <v>1.33</v>
      </c>
      <c r="K397" s="24">
        <v>16.11690879</v>
      </c>
      <c r="L397" s="24">
        <v>43114.706389999999</v>
      </c>
      <c r="M397" s="24">
        <v>102.2459752</v>
      </c>
    </row>
    <row r="398" spans="1:13">
      <c r="A398" s="20" t="s">
        <v>50</v>
      </c>
      <c r="B398" s="20">
        <v>2011</v>
      </c>
      <c r="C398" s="20">
        <v>12</v>
      </c>
      <c r="D398" s="20">
        <v>4477209</v>
      </c>
      <c r="E398" s="22">
        <v>0.10978612965604698</v>
      </c>
      <c r="F398" s="23">
        <v>268307.40000000002</v>
      </c>
      <c r="G398" s="24">
        <f t="shared" si="12"/>
        <v>5.9927378864824048</v>
      </c>
      <c r="H398" s="25">
        <v>2.6404441457388201</v>
      </c>
      <c r="I398" s="25">
        <f t="shared" si="13"/>
        <v>1080.4179956782118</v>
      </c>
      <c r="J398" s="24">
        <v>0.02</v>
      </c>
      <c r="K398" s="24">
        <v>16.251546350000002</v>
      </c>
      <c r="L398" s="24">
        <v>43911.402699999999</v>
      </c>
      <c r="M398" s="24">
        <v>102.8279876</v>
      </c>
    </row>
    <row r="399" spans="1:13">
      <c r="A399" s="20" t="s">
        <v>50</v>
      </c>
      <c r="B399" s="20">
        <v>2012</v>
      </c>
      <c r="C399" s="20">
        <v>13</v>
      </c>
      <c r="D399" s="20">
        <v>4443700</v>
      </c>
      <c r="E399" s="22">
        <v>0.1143874663282879</v>
      </c>
      <c r="F399" s="23">
        <v>288952.09999999998</v>
      </c>
      <c r="G399" s="24">
        <f t="shared" si="12"/>
        <v>6.5025114206629615</v>
      </c>
      <c r="H399" s="25">
        <v>2.7616530338918301</v>
      </c>
      <c r="I399" s="25">
        <f t="shared" si="13"/>
        <v>1093.2555722028521</v>
      </c>
      <c r="J399" s="24">
        <v>0.01</v>
      </c>
      <c r="K399" s="24">
        <v>14.7856504</v>
      </c>
      <c r="L399" s="24">
        <v>43474.996800000001</v>
      </c>
      <c r="M399" s="24">
        <v>103.3</v>
      </c>
    </row>
    <row r="400" spans="1:13">
      <c r="A400" s="20" t="s">
        <v>50</v>
      </c>
      <c r="B400" s="20">
        <v>2013</v>
      </c>
      <c r="C400" s="20">
        <v>14</v>
      </c>
      <c r="D400" s="20">
        <v>4539617</v>
      </c>
      <c r="E400" s="22">
        <v>0.1305312570276965</v>
      </c>
      <c r="F400" s="23">
        <v>341476.9</v>
      </c>
      <c r="G400" s="24">
        <f t="shared" si="12"/>
        <v>7.5221521991833242</v>
      </c>
      <c r="H400" s="25">
        <v>2.9599341763920402</v>
      </c>
      <c r="I400" s="25">
        <f t="shared" si="13"/>
        <v>1131.449678627434</v>
      </c>
      <c r="J400" s="24">
        <v>0.02</v>
      </c>
      <c r="K400" s="24">
        <v>15.95383932</v>
      </c>
      <c r="L400" s="24">
        <v>43678.19629</v>
      </c>
      <c r="M400" s="24">
        <v>104.28923469999999</v>
      </c>
    </row>
    <row r="401" spans="1:13">
      <c r="A401" s="20" t="s">
        <v>50</v>
      </c>
      <c r="B401" s="20">
        <v>2014</v>
      </c>
      <c r="C401" s="20">
        <v>15</v>
      </c>
      <c r="D401" s="20">
        <v>4577534</v>
      </c>
      <c r="E401" s="22">
        <v>0.13936219112480464</v>
      </c>
      <c r="F401" s="23">
        <v>388175.7</v>
      </c>
      <c r="G401" s="24">
        <f t="shared" si="12"/>
        <v>8.4800178436686657</v>
      </c>
      <c r="H401" s="25">
        <v>3.1159687125812798</v>
      </c>
      <c r="I401" s="25">
        <f t="shared" si="13"/>
        <v>1118.6898800251117</v>
      </c>
      <c r="J401" s="24">
        <v>1.27</v>
      </c>
      <c r="K401" s="24">
        <v>16.348040579999999</v>
      </c>
      <c r="L401" s="24">
        <v>44402.307489999999</v>
      </c>
      <c r="M401" s="24">
        <v>104.9850531</v>
      </c>
    </row>
    <row r="402" spans="1:13">
      <c r="A402" s="20" t="s">
        <v>50</v>
      </c>
      <c r="B402" s="20">
        <v>2015</v>
      </c>
      <c r="C402" s="20">
        <v>16</v>
      </c>
      <c r="D402" s="20">
        <v>4610859</v>
      </c>
      <c r="E402" s="22">
        <v>0.1544323371537058</v>
      </c>
      <c r="F402" s="23">
        <v>448227.2</v>
      </c>
      <c r="G402" s="24">
        <f t="shared" si="12"/>
        <v>9.7211213789014153</v>
      </c>
      <c r="H402" s="25">
        <v>3.2878932619400998</v>
      </c>
      <c r="I402" s="25">
        <f t="shared" si="13"/>
        <v>1132.811754291866</v>
      </c>
      <c r="J402" s="24">
        <v>0.1</v>
      </c>
      <c r="K402" s="24">
        <v>14.791677269999999</v>
      </c>
      <c r="L402" s="24">
        <v>45922.174930000001</v>
      </c>
      <c r="M402" s="24">
        <v>105.677682</v>
      </c>
    </row>
    <row r="403" spans="1:13">
      <c r="A403" s="20" t="s">
        <v>52</v>
      </c>
      <c r="B403" s="20">
        <v>2000</v>
      </c>
      <c r="C403" s="20">
        <v>1</v>
      </c>
      <c r="D403" s="20">
        <v>692915</v>
      </c>
      <c r="E403" s="22">
        <v>6.0494422610191043E-3</v>
      </c>
      <c r="F403" s="23">
        <v>6873.4</v>
      </c>
      <c r="G403" s="24">
        <f t="shared" si="12"/>
        <v>0.99195428010650644</v>
      </c>
      <c r="H403" s="25">
        <v>1.60743622967113</v>
      </c>
      <c r="I403" s="25">
        <f t="shared" si="13"/>
        <v>1414.7427269860254</v>
      </c>
      <c r="J403" s="24">
        <v>34.89</v>
      </c>
      <c r="K403" s="24">
        <v>18.591513580000001</v>
      </c>
      <c r="L403" s="24">
        <v>22736.702079999999</v>
      </c>
      <c r="M403" s="24">
        <v>69.131903370000003</v>
      </c>
    </row>
    <row r="404" spans="1:13">
      <c r="A404" s="20" t="s">
        <v>52</v>
      </c>
      <c r="B404" s="20">
        <v>2001</v>
      </c>
      <c r="C404" s="20">
        <v>2</v>
      </c>
      <c r="D404" s="20">
        <v>697606</v>
      </c>
      <c r="E404" s="22">
        <v>7.1342732931357665E-3</v>
      </c>
      <c r="F404" s="23">
        <v>8442.6</v>
      </c>
      <c r="G404" s="24">
        <f t="shared" si="12"/>
        <v>1.2102246827005503</v>
      </c>
      <c r="H404" s="25">
        <v>1.68556612779309</v>
      </c>
      <c r="I404" s="25">
        <f t="shared" si="13"/>
        <v>1424.3585399436795</v>
      </c>
      <c r="J404" s="24">
        <v>27.75</v>
      </c>
      <c r="K404" s="24">
        <v>18.418410600000001</v>
      </c>
      <c r="L404" s="24">
        <v>23379.779450000002</v>
      </c>
      <c r="M404" s="24">
        <v>69.424899580000002</v>
      </c>
    </row>
    <row r="405" spans="1:13">
      <c r="A405" s="20" t="s">
        <v>52</v>
      </c>
      <c r="B405" s="20">
        <v>2002</v>
      </c>
      <c r="C405" s="20">
        <v>3</v>
      </c>
      <c r="D405" s="20">
        <v>702911</v>
      </c>
      <c r="E405" s="22">
        <v>8.4874185808875222E-3</v>
      </c>
      <c r="F405" s="23">
        <v>10410.200000000001</v>
      </c>
      <c r="G405" s="24">
        <f t="shared" si="12"/>
        <v>1.4810125321697911</v>
      </c>
      <c r="H405" s="25">
        <v>1.75443757720705</v>
      </c>
      <c r="I405" s="25">
        <f t="shared" si="13"/>
        <v>1430.3900109310487</v>
      </c>
      <c r="J405" s="24">
        <v>21.84</v>
      </c>
      <c r="K405" s="24">
        <v>18.847039809999998</v>
      </c>
      <c r="L405" s="24">
        <v>24228.82818</v>
      </c>
      <c r="M405" s="24">
        <v>69.825606660000005</v>
      </c>
    </row>
    <row r="406" spans="1:13">
      <c r="A406" s="20" t="s">
        <v>52</v>
      </c>
      <c r="B406" s="20">
        <v>2003</v>
      </c>
      <c r="C406" s="20">
        <v>4</v>
      </c>
      <c r="D406" s="20">
        <v>707239</v>
      </c>
      <c r="E406" s="22">
        <v>9.7853623334636861E-3</v>
      </c>
      <c r="F406" s="23">
        <v>12321</v>
      </c>
      <c r="G406" s="24">
        <f t="shared" si="12"/>
        <v>1.7421267775108555</v>
      </c>
      <c r="H406" s="25">
        <v>1.81017763016436</v>
      </c>
      <c r="I406" s="25">
        <f t="shared" si="13"/>
        <v>1437.6466195186176</v>
      </c>
      <c r="J406" s="24">
        <v>113.35</v>
      </c>
      <c r="K406" s="24">
        <v>20.479820019999998</v>
      </c>
      <c r="L406" s="24">
        <v>24904.85442</v>
      </c>
      <c r="M406" s="24">
        <v>70.303823480000005</v>
      </c>
    </row>
    <row r="407" spans="1:13">
      <c r="A407" s="20" t="s">
        <v>52</v>
      </c>
      <c r="B407" s="20">
        <v>2004</v>
      </c>
      <c r="C407" s="20">
        <v>5</v>
      </c>
      <c r="D407" s="20">
        <v>711757</v>
      </c>
      <c r="E407" s="22">
        <v>1.1406680621125116E-2</v>
      </c>
      <c r="F407" s="23">
        <v>14708.6</v>
      </c>
      <c r="G407" s="24">
        <f t="shared" si="12"/>
        <v>2.0665198937277749</v>
      </c>
      <c r="H407" s="25">
        <v>1.8659418664454399</v>
      </c>
      <c r="I407" s="25">
        <f t="shared" si="13"/>
        <v>1447.0583827236601</v>
      </c>
      <c r="J407" s="24">
        <v>15.11</v>
      </c>
      <c r="K407" s="24">
        <v>17.849821630000001</v>
      </c>
      <c r="L407" s="24">
        <v>25970.438200000001</v>
      </c>
      <c r="M407" s="24">
        <v>70.845936929999993</v>
      </c>
    </row>
    <row r="408" spans="1:13">
      <c r="A408" s="20" t="s">
        <v>52</v>
      </c>
      <c r="B408" s="20">
        <v>2005</v>
      </c>
      <c r="C408" s="20">
        <v>6</v>
      </c>
      <c r="D408" s="20">
        <v>716239</v>
      </c>
      <c r="E408" s="22">
        <v>1.424020223965314E-2</v>
      </c>
      <c r="F408" s="23">
        <v>18868.2</v>
      </c>
      <c r="G408" s="24">
        <f t="shared" si="12"/>
        <v>2.6343441225624411</v>
      </c>
      <c r="H408" s="25">
        <v>1.9339010802585399</v>
      </c>
      <c r="I408" s="25">
        <f t="shared" si="13"/>
        <v>1459.5532427240159</v>
      </c>
      <c r="J408" s="24">
        <v>22.3</v>
      </c>
      <c r="K408" s="24">
        <v>17.589831910000001</v>
      </c>
      <c r="L408" s="24">
        <v>26994.392599999999</v>
      </c>
      <c r="M408" s="24">
        <v>71.446417539999999</v>
      </c>
    </row>
    <row r="409" spans="1:13">
      <c r="A409" s="20" t="s">
        <v>52</v>
      </c>
      <c r="B409" s="20">
        <v>2006</v>
      </c>
      <c r="C409" s="20">
        <v>7</v>
      </c>
      <c r="D409" s="20">
        <v>714210</v>
      </c>
      <c r="E409" s="22">
        <v>1.7534124849942091E-2</v>
      </c>
      <c r="F409" s="23">
        <v>23899.599999999999</v>
      </c>
      <c r="G409" s="24">
        <f t="shared" si="12"/>
        <v>3.3462987076630117</v>
      </c>
      <c r="H409" s="25">
        <v>1.9991729797689</v>
      </c>
      <c r="I409" s="25">
        <f t="shared" si="13"/>
        <v>1466.7085902650529</v>
      </c>
      <c r="J409" s="24">
        <v>51.15</v>
      </c>
      <c r="K409" s="24">
        <v>18.246933689999999</v>
      </c>
      <c r="L409" s="24">
        <v>28439.077979999998</v>
      </c>
      <c r="M409" s="24">
        <v>71.990874820000002</v>
      </c>
    </row>
    <row r="410" spans="1:13">
      <c r="A410" s="20" t="s">
        <v>52</v>
      </c>
      <c r="B410" s="20">
        <v>2007</v>
      </c>
      <c r="C410" s="20">
        <v>8</v>
      </c>
      <c r="D410" s="20">
        <v>717735</v>
      </c>
      <c r="E410" s="22">
        <v>2.3833239287152787E-2</v>
      </c>
      <c r="F410" s="23">
        <v>33527.199999999997</v>
      </c>
      <c r="G410" s="24">
        <f t="shared" si="12"/>
        <v>4.6712505311849073</v>
      </c>
      <c r="H410" s="25">
        <v>2.0852485882922398</v>
      </c>
      <c r="I410" s="25">
        <f t="shared" si="13"/>
        <v>1482.325651350739</v>
      </c>
      <c r="J410" s="24">
        <v>37.93</v>
      </c>
      <c r="K410" s="24">
        <v>18.970242819999999</v>
      </c>
      <c r="L410" s="24">
        <v>30307.033749999999</v>
      </c>
      <c r="M410" s="24">
        <v>72.738902800000005</v>
      </c>
    </row>
    <row r="411" spans="1:13">
      <c r="A411" s="20" t="s">
        <v>52</v>
      </c>
      <c r="B411" s="20">
        <v>2008</v>
      </c>
      <c r="C411" s="20">
        <v>9</v>
      </c>
      <c r="D411" s="20">
        <v>720010</v>
      </c>
      <c r="E411" s="22">
        <v>3.0802593778344534E-2</v>
      </c>
      <c r="F411" s="23">
        <v>44946.400000000001</v>
      </c>
      <c r="G411" s="24">
        <f t="shared" si="12"/>
        <v>6.2424688545992417</v>
      </c>
      <c r="H411" s="25">
        <v>2.1741957294302998</v>
      </c>
      <c r="I411" s="25">
        <f t="shared" si="13"/>
        <v>1490.0162826890032</v>
      </c>
      <c r="J411" s="24">
        <v>21.53</v>
      </c>
      <c r="K411" s="24">
        <v>18.893805100000002</v>
      </c>
      <c r="L411" s="24">
        <v>31308.887309999998</v>
      </c>
      <c r="M411" s="24">
        <v>73.504227720000003</v>
      </c>
    </row>
    <row r="412" spans="1:13">
      <c r="A412" s="20" t="s">
        <v>52</v>
      </c>
      <c r="B412" s="20">
        <v>2009</v>
      </c>
      <c r="C412" s="20">
        <v>10</v>
      </c>
      <c r="D412" s="20">
        <v>728968</v>
      </c>
      <c r="E412" s="22">
        <v>3.3419438045649764E-2</v>
      </c>
      <c r="F412" s="23">
        <v>50518.6</v>
      </c>
      <c r="G412" s="24">
        <f t="shared" si="12"/>
        <v>6.9301533126282635</v>
      </c>
      <c r="H412" s="25">
        <v>2.2394922538889701</v>
      </c>
      <c r="I412" s="25">
        <f t="shared" si="13"/>
        <v>1481.4854851986199</v>
      </c>
      <c r="J412" s="24">
        <v>22.79</v>
      </c>
      <c r="K412" s="24">
        <v>18.78702359</v>
      </c>
      <c r="L412" s="24">
        <v>28553.838049999998</v>
      </c>
      <c r="M412" s="24">
        <v>74.578450630000006</v>
      </c>
    </row>
    <row r="413" spans="1:13">
      <c r="A413" s="20" t="s">
        <v>52</v>
      </c>
      <c r="B413" s="20">
        <v>2010</v>
      </c>
      <c r="C413" s="20">
        <v>11</v>
      </c>
      <c r="D413" s="20">
        <v>798353</v>
      </c>
      <c r="E413" s="22">
        <v>4.7981685696951507E-2</v>
      </c>
      <c r="F413" s="23">
        <v>74584.2</v>
      </c>
      <c r="G413" s="24">
        <f t="shared" si="12"/>
        <v>9.3422583744283543</v>
      </c>
      <c r="H413" s="25">
        <v>2.4001930477987199</v>
      </c>
      <c r="I413" s="25">
        <f t="shared" si="13"/>
        <v>1544.0979246473958</v>
      </c>
      <c r="J413" s="24">
        <v>44.7</v>
      </c>
      <c r="K413" s="24">
        <v>18.926398299999999</v>
      </c>
      <c r="L413" s="24">
        <v>28700.886890000002</v>
      </c>
      <c r="M413" s="24">
        <v>77.985174479999998</v>
      </c>
    </row>
    <row r="414" spans="1:13">
      <c r="A414" s="20" t="s">
        <v>52</v>
      </c>
      <c r="B414" s="20">
        <v>2011</v>
      </c>
      <c r="C414" s="20">
        <v>12</v>
      </c>
      <c r="D414" s="20">
        <v>805259</v>
      </c>
      <c r="E414" s="22">
        <v>5.5160178491064769E-2</v>
      </c>
      <c r="F414" s="23">
        <v>91217</v>
      </c>
      <c r="G414" s="24">
        <f t="shared" si="12"/>
        <v>11.327659796413329</v>
      </c>
      <c r="H414" s="25">
        <v>2.5003749718443098</v>
      </c>
      <c r="I414" s="25">
        <f t="shared" si="13"/>
        <v>1512.0112450697038</v>
      </c>
      <c r="J414" s="24">
        <v>44.6</v>
      </c>
      <c r="K414" s="24">
        <v>18.87852981</v>
      </c>
      <c r="L414" s="24">
        <v>28841.98963</v>
      </c>
      <c r="M414" s="24">
        <v>78.992587240000006</v>
      </c>
    </row>
    <row r="415" spans="1:13">
      <c r="A415" s="20" t="s">
        <v>52</v>
      </c>
      <c r="B415" s="20">
        <v>2012</v>
      </c>
      <c r="C415" s="20">
        <v>13</v>
      </c>
      <c r="D415" s="20">
        <v>819903</v>
      </c>
      <c r="E415" s="22">
        <v>7.5380675088778604E-2</v>
      </c>
      <c r="F415" s="23">
        <v>128641.60000000001</v>
      </c>
      <c r="G415" s="24">
        <f t="shared" si="12"/>
        <v>15.689855995160404</v>
      </c>
      <c r="H415" s="25">
        <v>2.65872646829204</v>
      </c>
      <c r="I415" s="25">
        <f t="shared" si="13"/>
        <v>1557.9454550958483</v>
      </c>
      <c r="J415" s="24">
        <v>80.61</v>
      </c>
      <c r="K415" s="24">
        <v>20.035407710000001</v>
      </c>
      <c r="L415" s="24">
        <v>27999.551039999998</v>
      </c>
      <c r="M415" s="24">
        <v>80.3</v>
      </c>
    </row>
    <row r="416" spans="1:13">
      <c r="A416" s="20" t="s">
        <v>52</v>
      </c>
      <c r="B416" s="20">
        <v>2013</v>
      </c>
      <c r="C416" s="20">
        <v>14</v>
      </c>
      <c r="D416" s="20">
        <v>825179</v>
      </c>
      <c r="E416" s="22">
        <v>7.0731423649680922E-2</v>
      </c>
      <c r="F416" s="23">
        <v>130173.2</v>
      </c>
      <c r="G416" s="24">
        <f t="shared" si="12"/>
        <v>15.775146968112372</v>
      </c>
      <c r="H416" s="25">
        <v>2.7250423988225201</v>
      </c>
      <c r="I416" s="25">
        <f t="shared" si="13"/>
        <v>1480.6897915581583</v>
      </c>
      <c r="J416" s="24">
        <v>87.49</v>
      </c>
      <c r="K416" s="24">
        <v>19.3795796</v>
      </c>
      <c r="L416" s="24">
        <v>27637.873309999999</v>
      </c>
      <c r="M416" s="24">
        <v>81.27214146</v>
      </c>
    </row>
    <row r="417" spans="1:13">
      <c r="A417" s="20" t="s">
        <v>52</v>
      </c>
      <c r="B417" s="20">
        <v>2014</v>
      </c>
      <c r="C417" s="20">
        <v>15</v>
      </c>
      <c r="D417" s="20">
        <v>825425</v>
      </c>
      <c r="E417" s="22">
        <v>7.362069878702443E-2</v>
      </c>
      <c r="F417" s="23">
        <v>136478.39999999999</v>
      </c>
      <c r="G417" s="24">
        <f t="shared" si="12"/>
        <v>16.53431868431414</v>
      </c>
      <c r="H417" s="25">
        <v>2.7952827894644399</v>
      </c>
      <c r="I417" s="25">
        <f t="shared" si="13"/>
        <v>1507.8625794830168</v>
      </c>
      <c r="J417" s="24">
        <v>11.46</v>
      </c>
      <c r="K417" s="24">
        <v>17.89227644</v>
      </c>
      <c r="L417" s="24">
        <v>28429.996449999999</v>
      </c>
      <c r="M417" s="24">
        <v>82.068768469999995</v>
      </c>
    </row>
    <row r="418" spans="1:13">
      <c r="A418" s="20" t="s">
        <v>52</v>
      </c>
      <c r="B418" s="20">
        <v>2015</v>
      </c>
      <c r="C418" s="20">
        <v>16</v>
      </c>
      <c r="D418" s="20">
        <v>832811</v>
      </c>
      <c r="E418" s="22">
        <v>8.4156017066721156E-2</v>
      </c>
      <c r="F418" s="23">
        <v>157935.20000000001</v>
      </c>
      <c r="G418" s="24">
        <f t="shared" si="12"/>
        <v>18.964110704589636</v>
      </c>
      <c r="H418" s="25">
        <v>2.95406242588259</v>
      </c>
      <c r="I418" s="25">
        <f t="shared" si="13"/>
        <v>1574.0767601442549</v>
      </c>
      <c r="J418" s="24">
        <v>106.01</v>
      </c>
      <c r="K418" s="24">
        <v>20.310173760000001</v>
      </c>
      <c r="L418" s="24">
        <v>29046.989839999998</v>
      </c>
      <c r="M418" s="24">
        <v>83.161417020000002</v>
      </c>
    </row>
    <row r="419" spans="1:13">
      <c r="A419" s="20" t="s">
        <v>54</v>
      </c>
      <c r="B419" s="20">
        <v>2000</v>
      </c>
      <c r="C419" s="20">
        <v>1</v>
      </c>
      <c r="D419" s="20">
        <v>1827247</v>
      </c>
      <c r="E419" s="22">
        <v>6.2182949637523959E-4</v>
      </c>
      <c r="F419" s="23">
        <v>1161.5</v>
      </c>
      <c r="G419" s="24">
        <f t="shared" si="12"/>
        <v>6.3565571594863743E-2</v>
      </c>
      <c r="H419" s="25">
        <v>1.4777416635507901</v>
      </c>
      <c r="I419" s="25">
        <f t="shared" si="13"/>
        <v>791.13504469952363</v>
      </c>
      <c r="J419" s="24">
        <v>36.42</v>
      </c>
      <c r="K419" s="24">
        <v>17.85189956</v>
      </c>
      <c r="L419" s="24">
        <v>15576.472519999999</v>
      </c>
      <c r="M419" s="24">
        <v>78.444014960000004</v>
      </c>
    </row>
    <row r="420" spans="1:13">
      <c r="A420" s="20" t="s">
        <v>54</v>
      </c>
      <c r="B420" s="20">
        <v>2001</v>
      </c>
      <c r="C420" s="20">
        <v>2</v>
      </c>
      <c r="D420" s="20">
        <v>1831621</v>
      </c>
      <c r="E420" s="22">
        <v>1.0700287934376303E-3</v>
      </c>
      <c r="F420" s="23">
        <v>2163</v>
      </c>
      <c r="G420" s="24">
        <f t="shared" si="12"/>
        <v>0.11809211621836614</v>
      </c>
      <c r="H420" s="25">
        <v>1.6109631332937999</v>
      </c>
      <c r="I420" s="25">
        <f t="shared" si="13"/>
        <v>796.93802024543174</v>
      </c>
      <c r="J420" s="24">
        <v>24.35</v>
      </c>
      <c r="K420" s="24">
        <v>17.74803369</v>
      </c>
      <c r="L420" s="24">
        <v>16152.52333</v>
      </c>
      <c r="M420" s="24">
        <v>78.829919329999996</v>
      </c>
    </row>
    <row r="421" spans="1:13">
      <c r="A421" s="20" t="s">
        <v>54</v>
      </c>
      <c r="B421" s="20">
        <v>2002</v>
      </c>
      <c r="C421" s="20">
        <v>3</v>
      </c>
      <c r="D421" s="20">
        <v>1842915</v>
      </c>
      <c r="E421" s="22">
        <v>1.7005701640137208E-3</v>
      </c>
      <c r="F421" s="23">
        <v>3605.5</v>
      </c>
      <c r="G421" s="24">
        <f t="shared" si="12"/>
        <v>0.19564114459972382</v>
      </c>
      <c r="H421" s="25">
        <v>1.6964166579394599</v>
      </c>
      <c r="I421" s="25">
        <f t="shared" si="13"/>
        <v>800.13189688745399</v>
      </c>
      <c r="J421" s="24">
        <v>30.65</v>
      </c>
      <c r="K421" s="24">
        <v>18.826189960000001</v>
      </c>
      <c r="L421" s="24">
        <v>16882.541099999999</v>
      </c>
      <c r="M421" s="24">
        <v>79.354034940000005</v>
      </c>
    </row>
    <row r="422" spans="1:13">
      <c r="A422" s="20" t="s">
        <v>54</v>
      </c>
      <c r="B422" s="20">
        <v>2003</v>
      </c>
      <c r="C422" s="20">
        <v>4</v>
      </c>
      <c r="D422" s="20">
        <v>1852885</v>
      </c>
      <c r="E422" s="22">
        <v>1.9857787656073138E-3</v>
      </c>
      <c r="F422" s="23">
        <v>4302.5</v>
      </c>
      <c r="G422" s="24">
        <f t="shared" si="12"/>
        <v>0.2322054525780067</v>
      </c>
      <c r="H422" s="25">
        <v>1.73575130740883</v>
      </c>
      <c r="I422" s="25">
        <f t="shared" si="13"/>
        <v>801.11983466068295</v>
      </c>
      <c r="J422" s="24">
        <v>39.82</v>
      </c>
      <c r="K422" s="24">
        <v>19.390316070000001</v>
      </c>
      <c r="L422" s="24">
        <v>17810.86118</v>
      </c>
      <c r="M422" s="24">
        <v>79.942118239999999</v>
      </c>
    </row>
    <row r="423" spans="1:13">
      <c r="A423" s="20" t="s">
        <v>54</v>
      </c>
      <c r="B423" s="20">
        <v>2004</v>
      </c>
      <c r="C423" s="20">
        <v>5</v>
      </c>
      <c r="D423" s="20">
        <v>1863354</v>
      </c>
      <c r="E423" s="22">
        <v>2.8645521298495814E-3</v>
      </c>
      <c r="F423" s="23">
        <v>6395.5</v>
      </c>
      <c r="G423" s="24">
        <f t="shared" si="12"/>
        <v>0.3432251735311701</v>
      </c>
      <c r="H423" s="25">
        <v>1.8066482058152999</v>
      </c>
      <c r="I423" s="25">
        <f t="shared" si="13"/>
        <v>809.19990084546066</v>
      </c>
      <c r="J423" s="24">
        <v>10.49</v>
      </c>
      <c r="K423" s="24">
        <v>17.387310960000001</v>
      </c>
      <c r="L423" s="24">
        <v>18757.968059999999</v>
      </c>
      <c r="M423" s="24">
        <v>80.565566529999998</v>
      </c>
    </row>
    <row r="424" spans="1:13">
      <c r="A424" s="20" t="s">
        <v>54</v>
      </c>
      <c r="B424" s="20">
        <v>2005</v>
      </c>
      <c r="C424" s="20">
        <v>6</v>
      </c>
      <c r="D424" s="20">
        <v>1875283</v>
      </c>
      <c r="E424" s="22">
        <v>3.3351222041029067E-3</v>
      </c>
      <c r="F424" s="23">
        <v>7648.5</v>
      </c>
      <c r="G424" s="24">
        <f t="shared" si="12"/>
        <v>0.40785844056603721</v>
      </c>
      <c r="H424" s="25">
        <v>1.85056667736948</v>
      </c>
      <c r="I424" s="25">
        <f t="shared" si="13"/>
        <v>806.93809451106654</v>
      </c>
      <c r="J424" s="24">
        <v>20.13</v>
      </c>
      <c r="K424" s="24">
        <v>17.258076259999999</v>
      </c>
      <c r="L424" s="24">
        <v>20021.292219999999</v>
      </c>
      <c r="M424" s="24">
        <v>81.261752749999999</v>
      </c>
    </row>
    <row r="425" spans="1:13">
      <c r="A425" s="20" t="s">
        <v>54</v>
      </c>
      <c r="B425" s="20">
        <v>2006</v>
      </c>
      <c r="C425" s="20">
        <v>7</v>
      </c>
      <c r="D425" s="20">
        <v>1890545</v>
      </c>
      <c r="E425" s="22">
        <v>4.4441222524854882E-3</v>
      </c>
      <c r="F425" s="23">
        <v>10513.5</v>
      </c>
      <c r="G425" s="24">
        <f t="shared" si="12"/>
        <v>0.5561094816574057</v>
      </c>
      <c r="H425" s="25">
        <v>1.9329039881549199</v>
      </c>
      <c r="I425" s="25">
        <f t="shared" si="13"/>
        <v>817.0506135613474</v>
      </c>
      <c r="J425" s="24">
        <v>38.69</v>
      </c>
      <c r="K425" s="24">
        <v>18.006386299999999</v>
      </c>
      <c r="L425" s="24">
        <v>21712.687529999999</v>
      </c>
      <c r="M425" s="24">
        <v>82.010903510000006</v>
      </c>
    </row>
    <row r="426" spans="1:13">
      <c r="A426" s="20" t="s">
        <v>54</v>
      </c>
      <c r="B426" s="20">
        <v>2007</v>
      </c>
      <c r="C426" s="20">
        <v>8</v>
      </c>
      <c r="D426" s="20">
        <v>1925181</v>
      </c>
      <c r="E426" s="22">
        <v>5.3269511023270114E-3</v>
      </c>
      <c r="F426" s="23">
        <v>13074</v>
      </c>
      <c r="G426" s="24">
        <f t="shared" si="12"/>
        <v>0.67910497766184064</v>
      </c>
      <c r="H426" s="25">
        <v>2.0032036147184802</v>
      </c>
      <c r="I426" s="25">
        <f t="shared" si="13"/>
        <v>816.19762150910685</v>
      </c>
      <c r="J426" s="24">
        <v>54.91</v>
      </c>
      <c r="K426" s="24">
        <v>19.168437900000001</v>
      </c>
      <c r="L426" s="24">
        <v>24056.43766</v>
      </c>
      <c r="M426" s="24">
        <v>83.058208989999997</v>
      </c>
    </row>
    <row r="427" spans="1:13">
      <c r="A427" s="20" t="s">
        <v>54</v>
      </c>
      <c r="B427" s="20">
        <v>2008</v>
      </c>
      <c r="C427" s="20">
        <v>9</v>
      </c>
      <c r="D427" s="20">
        <v>1909114</v>
      </c>
      <c r="E427" s="22">
        <v>5.923356285973686E-3</v>
      </c>
      <c r="F427" s="23">
        <v>15002.5</v>
      </c>
      <c r="G427" s="24">
        <f t="shared" si="12"/>
        <v>0.78583573322494105</v>
      </c>
      <c r="H427" s="25">
        <v>2.0626421098888201</v>
      </c>
      <c r="I427" s="25">
        <f t="shared" si="13"/>
        <v>814.38187684212426</v>
      </c>
      <c r="J427" s="24">
        <v>15.8</v>
      </c>
      <c r="K427" s="24">
        <v>18.306318940000001</v>
      </c>
      <c r="L427" s="24">
        <v>25397.130290000001</v>
      </c>
      <c r="M427" s="24">
        <v>83.708107670000004</v>
      </c>
    </row>
    <row r="428" spans="1:13">
      <c r="A428" s="20" t="s">
        <v>54</v>
      </c>
      <c r="B428" s="20">
        <v>2009</v>
      </c>
      <c r="C428" s="20">
        <v>10</v>
      </c>
      <c r="D428" s="20">
        <v>1933334</v>
      </c>
      <c r="E428" s="22">
        <v>7.2084243983069184E-3</v>
      </c>
      <c r="F428" s="23">
        <v>19039.5</v>
      </c>
      <c r="G428" s="24">
        <f t="shared" si="12"/>
        <v>0.98480138455124666</v>
      </c>
      <c r="H428" s="25">
        <v>2.2243323755464002</v>
      </c>
      <c r="I428" s="25">
        <f t="shared" si="13"/>
        <v>842.14038004320798</v>
      </c>
      <c r="J428" s="24">
        <v>22.99</v>
      </c>
      <c r="K428" s="24">
        <v>18.254349059999999</v>
      </c>
      <c r="L428" s="24">
        <v>23991.680120000001</v>
      </c>
      <c r="M428" s="24">
        <v>84.714337330000006</v>
      </c>
    </row>
    <row r="429" spans="1:13">
      <c r="A429" s="20" t="s">
        <v>54</v>
      </c>
      <c r="B429" s="20">
        <v>2010</v>
      </c>
      <c r="C429" s="20">
        <v>11</v>
      </c>
      <c r="D429" s="20">
        <v>1933433</v>
      </c>
      <c r="E429" s="22">
        <v>7.7669349251543599E-3</v>
      </c>
      <c r="F429" s="23">
        <v>21775.5</v>
      </c>
      <c r="G429" s="24">
        <f t="shared" si="12"/>
        <v>1.1262609048257683</v>
      </c>
      <c r="H429" s="25">
        <v>2.3693161643359102</v>
      </c>
      <c r="I429" s="25">
        <f t="shared" si="13"/>
        <v>845.09308468293943</v>
      </c>
      <c r="J429" s="24">
        <v>45.36</v>
      </c>
      <c r="K429" s="24">
        <v>18.53266649</v>
      </c>
      <c r="L429" s="24">
        <v>25163.828939999999</v>
      </c>
      <c r="M429" s="24">
        <v>85.437864070000003</v>
      </c>
    </row>
    <row r="430" spans="1:13">
      <c r="A430" s="20" t="s">
        <v>54</v>
      </c>
      <c r="B430" s="20">
        <v>2011</v>
      </c>
      <c r="C430" s="20">
        <v>12</v>
      </c>
      <c r="D430" s="20">
        <v>1943224</v>
      </c>
      <c r="E430" s="22">
        <v>8.5232180198815937E-3</v>
      </c>
      <c r="F430" s="23">
        <v>25149.5</v>
      </c>
      <c r="G430" s="24">
        <f t="shared" si="12"/>
        <v>1.2942151805453206</v>
      </c>
      <c r="H430" s="25">
        <v>2.5005913571806202</v>
      </c>
      <c r="I430" s="25">
        <f t="shared" si="13"/>
        <v>847.45562797996104</v>
      </c>
      <c r="J430" s="24">
        <v>33.31</v>
      </c>
      <c r="K430" s="24">
        <v>18.148165720000001</v>
      </c>
      <c r="L430" s="24">
        <v>25863.45349</v>
      </c>
      <c r="M430" s="24">
        <v>86.418932029999993</v>
      </c>
    </row>
    <row r="431" spans="1:13">
      <c r="A431" s="20" t="s">
        <v>54</v>
      </c>
      <c r="B431" s="20">
        <v>2012</v>
      </c>
      <c r="C431" s="20">
        <v>13</v>
      </c>
      <c r="D431" s="20">
        <v>1933568</v>
      </c>
      <c r="E431" s="22">
        <v>9.6692315698843154E-3</v>
      </c>
      <c r="F431" s="23">
        <v>30121.5</v>
      </c>
      <c r="G431" s="24">
        <f t="shared" si="12"/>
        <v>1.5578195336290215</v>
      </c>
      <c r="H431" s="25">
        <v>2.7411666115523201</v>
      </c>
      <c r="I431" s="25">
        <f t="shared" si="13"/>
        <v>879.93541950880638</v>
      </c>
      <c r="J431" s="24">
        <v>80.430000000000007</v>
      </c>
      <c r="K431" s="24">
        <v>19.230247680000002</v>
      </c>
      <c r="L431" s="24">
        <v>26234.272580000001</v>
      </c>
      <c r="M431" s="24">
        <v>87.4</v>
      </c>
    </row>
    <row r="432" spans="1:13">
      <c r="A432" s="20" t="s">
        <v>54</v>
      </c>
      <c r="B432" s="20">
        <v>2013</v>
      </c>
      <c r="C432" s="20">
        <v>14</v>
      </c>
      <c r="D432" s="20">
        <v>1936591</v>
      </c>
      <c r="E432" s="22">
        <v>1.1272645294480535E-2</v>
      </c>
      <c r="F432" s="23">
        <v>37749</v>
      </c>
      <c r="G432" s="24">
        <f t="shared" si="12"/>
        <v>1.9492499965144936</v>
      </c>
      <c r="H432" s="25">
        <v>2.9782980693284702</v>
      </c>
      <c r="I432" s="25">
        <f t="shared" si="13"/>
        <v>889.38243971432485</v>
      </c>
      <c r="J432" s="24">
        <v>61.75</v>
      </c>
      <c r="K432" s="24">
        <v>18.868362260000001</v>
      </c>
      <c r="L432" s="24">
        <v>26593.279109999999</v>
      </c>
      <c r="M432" s="24">
        <v>88.499360089999996</v>
      </c>
    </row>
    <row r="433" spans="1:13">
      <c r="A433" s="20" t="s">
        <v>54</v>
      </c>
      <c r="B433" s="20">
        <v>2014</v>
      </c>
      <c r="C433" s="20">
        <v>15</v>
      </c>
      <c r="D433" s="20">
        <v>1940505</v>
      </c>
      <c r="E433" s="22">
        <v>1.3247041499337092E-2</v>
      </c>
      <c r="F433" s="23">
        <v>47582.5</v>
      </c>
      <c r="G433" s="24">
        <f t="shared" si="12"/>
        <v>2.4520678895442165</v>
      </c>
      <c r="H433" s="25">
        <v>3.2762659476932798</v>
      </c>
      <c r="I433" s="25">
        <f t="shared" si="13"/>
        <v>912.11750059281974</v>
      </c>
      <c r="J433" s="24">
        <v>19.28</v>
      </c>
      <c r="K433" s="24">
        <v>17.974465940000002</v>
      </c>
      <c r="L433" s="24">
        <v>27298.887139999999</v>
      </c>
      <c r="M433" s="24">
        <v>89.643898390000004</v>
      </c>
    </row>
    <row r="434" spans="1:13">
      <c r="A434" s="20" t="s">
        <v>54</v>
      </c>
      <c r="B434" s="20">
        <v>2015</v>
      </c>
      <c r="C434" s="20">
        <v>16</v>
      </c>
      <c r="D434" s="20">
        <v>1943833</v>
      </c>
      <c r="E434" s="22">
        <v>1.4840384693161627E-2</v>
      </c>
      <c r="F434" s="23">
        <v>57664</v>
      </c>
      <c r="G434" s="24">
        <f t="shared" si="12"/>
        <v>2.9665099831106891</v>
      </c>
      <c r="H434" s="25">
        <v>3.5282365329754901</v>
      </c>
      <c r="I434" s="25">
        <f t="shared" si="13"/>
        <v>908.02558681019548</v>
      </c>
      <c r="J434" s="24">
        <v>119.1</v>
      </c>
      <c r="K434" s="24">
        <v>19.694502010000001</v>
      </c>
      <c r="L434" s="24">
        <v>28321.68348</v>
      </c>
      <c r="M434" s="24">
        <v>90.804772330000006</v>
      </c>
    </row>
    <row r="435" spans="1:13">
      <c r="A435" s="20" t="s">
        <v>56</v>
      </c>
      <c r="B435" s="20">
        <v>2000</v>
      </c>
      <c r="C435" s="20">
        <v>1</v>
      </c>
      <c r="D435" s="20">
        <v>25006451</v>
      </c>
      <c r="E435" s="22">
        <v>5.9746694458975E-2</v>
      </c>
      <c r="F435" s="23">
        <v>92035</v>
      </c>
      <c r="G435" s="24">
        <f t="shared" si="12"/>
        <v>0.36804502966054636</v>
      </c>
      <c r="H435" s="25">
        <v>1.60743622967113</v>
      </c>
      <c r="I435" s="25">
        <f t="shared" si="13"/>
        <v>1043.505202112759</v>
      </c>
      <c r="J435" s="24">
        <v>0.15</v>
      </c>
      <c r="K435" s="24">
        <v>15.16818372</v>
      </c>
      <c r="L435" s="24">
        <v>33326.81856</v>
      </c>
      <c r="M435" s="24">
        <v>90.275245380000001</v>
      </c>
    </row>
    <row r="436" spans="1:13">
      <c r="A436" s="20" t="s">
        <v>56</v>
      </c>
      <c r="B436" s="20">
        <v>2001</v>
      </c>
      <c r="C436" s="20">
        <v>2</v>
      </c>
      <c r="D436" s="20">
        <v>25195895</v>
      </c>
      <c r="E436" s="22">
        <v>6.8438457875215575E-2</v>
      </c>
      <c r="F436" s="23">
        <v>109536</v>
      </c>
      <c r="G436" s="24">
        <f t="shared" si="12"/>
        <v>0.43473748402269496</v>
      </c>
      <c r="H436" s="25">
        <v>1.6832774733201299</v>
      </c>
      <c r="I436" s="25">
        <f t="shared" si="13"/>
        <v>1051.7173755671106</v>
      </c>
      <c r="J436" s="24">
        <v>0.25</v>
      </c>
      <c r="K436" s="24">
        <v>15.444100669999999</v>
      </c>
      <c r="L436" s="24">
        <v>34050.430310000003</v>
      </c>
      <c r="M436" s="24">
        <v>90.385318720000001</v>
      </c>
    </row>
    <row r="437" spans="1:13">
      <c r="A437" s="20" t="s">
        <v>56</v>
      </c>
      <c r="B437" s="20">
        <v>2002</v>
      </c>
      <c r="C437" s="20">
        <v>3</v>
      </c>
      <c r="D437" s="20">
        <v>25397652</v>
      </c>
      <c r="E437" s="22">
        <v>8.0731708713368128E-2</v>
      </c>
      <c r="F437" s="23">
        <v>134412.6</v>
      </c>
      <c r="G437" s="24">
        <f t="shared" si="12"/>
        <v>0.52923238730887412</v>
      </c>
      <c r="H437" s="25">
        <v>1.7618143101538699</v>
      </c>
      <c r="I437" s="25">
        <f t="shared" si="13"/>
        <v>1058.1915660762891</v>
      </c>
      <c r="J437" s="24">
        <v>0.02</v>
      </c>
      <c r="K437" s="24">
        <v>15.335130550000001</v>
      </c>
      <c r="L437" s="24">
        <v>34746.135280000002</v>
      </c>
      <c r="M437" s="24">
        <v>90.504114319999999</v>
      </c>
    </row>
    <row r="438" spans="1:13">
      <c r="A438" s="20" t="s">
        <v>56</v>
      </c>
      <c r="B438" s="20">
        <v>2003</v>
      </c>
      <c r="C438" s="20">
        <v>4</v>
      </c>
      <c r="D438" s="20">
        <v>25610489</v>
      </c>
      <c r="E438" s="22">
        <v>9.5858749228621615E-2</v>
      </c>
      <c r="F438" s="23">
        <v>165176</v>
      </c>
      <c r="G438" s="24">
        <f t="shared" si="12"/>
        <v>0.64495449501178992</v>
      </c>
      <c r="H438" s="25">
        <v>1.8371239829850401</v>
      </c>
      <c r="I438" s="25">
        <f t="shared" si="13"/>
        <v>1066.1621978183846</v>
      </c>
      <c r="J438" s="24">
        <v>3.68</v>
      </c>
      <c r="K438" s="24">
        <v>16.70373266</v>
      </c>
      <c r="L438" s="24">
        <v>35743.778079999996</v>
      </c>
      <c r="M438" s="24">
        <v>90.635774269999999</v>
      </c>
    </row>
    <row r="439" spans="1:13">
      <c r="A439" s="20" t="s">
        <v>56</v>
      </c>
      <c r="B439" s="20">
        <v>2004</v>
      </c>
      <c r="C439" s="20">
        <v>5</v>
      </c>
      <c r="D439" s="20">
        <v>25838206</v>
      </c>
      <c r="E439" s="22">
        <v>0.11353871965867568</v>
      </c>
      <c r="F439" s="23">
        <v>201953.6</v>
      </c>
      <c r="G439" s="24">
        <f t="shared" si="12"/>
        <v>0.78160844448720634</v>
      </c>
      <c r="H439" s="25">
        <v>1.91202548174054</v>
      </c>
      <c r="I439" s="25">
        <f t="shared" si="13"/>
        <v>1074.9445672252609</v>
      </c>
      <c r="J439" s="24">
        <v>0.09</v>
      </c>
      <c r="K439" s="24">
        <v>15.81448668</v>
      </c>
      <c r="L439" s="24">
        <v>36410.020120000001</v>
      </c>
      <c r="M439" s="24">
        <v>90.782425059999994</v>
      </c>
    </row>
    <row r="440" spans="1:13">
      <c r="A440" s="20" t="s">
        <v>56</v>
      </c>
      <c r="B440" s="20">
        <v>2005</v>
      </c>
      <c r="C440" s="20">
        <v>6</v>
      </c>
      <c r="D440" s="20">
        <v>26109349</v>
      </c>
      <c r="E440" s="22">
        <v>0.12858154163459301</v>
      </c>
      <c r="F440" s="23">
        <v>235480.8</v>
      </c>
      <c r="G440" s="24">
        <f t="shared" si="12"/>
        <v>0.90190222666984154</v>
      </c>
      <c r="H440" s="25">
        <v>1.98018101562465</v>
      </c>
      <c r="I440" s="25">
        <f t="shared" si="13"/>
        <v>1081.2547252454194</v>
      </c>
      <c r="J440" s="24">
        <v>0.11</v>
      </c>
      <c r="K440" s="24">
        <v>15.74338506</v>
      </c>
      <c r="L440" s="24">
        <v>37295.118260000003</v>
      </c>
      <c r="M440" s="24">
        <v>90.953474180000001</v>
      </c>
    </row>
    <row r="441" spans="1:13">
      <c r="A441" s="20" t="s">
        <v>56</v>
      </c>
      <c r="B441" s="20">
        <v>2006</v>
      </c>
      <c r="C441" s="20">
        <v>7</v>
      </c>
      <c r="D441" s="20">
        <v>25961611</v>
      </c>
      <c r="E441" s="22">
        <v>0.15122679929332905</v>
      </c>
      <c r="F441" s="23">
        <v>285640.2</v>
      </c>
      <c r="G441" s="24">
        <f t="shared" si="12"/>
        <v>1.1002406591794323</v>
      </c>
      <c r="H441" s="25">
        <v>2.06561963337017</v>
      </c>
      <c r="I441" s="25">
        <f t="shared" si="13"/>
        <v>1093.6032313099859</v>
      </c>
      <c r="J441" s="24">
        <v>2.0099999999999998</v>
      </c>
      <c r="K441" s="24">
        <v>16.497422960000002</v>
      </c>
      <c r="L441" s="24">
        <v>37934.803820000001</v>
      </c>
      <c r="M441" s="24">
        <v>91.080904029999999</v>
      </c>
    </row>
    <row r="442" spans="1:13">
      <c r="A442" s="20" t="s">
        <v>56</v>
      </c>
      <c r="B442" s="20">
        <v>2007</v>
      </c>
      <c r="C442" s="20">
        <v>8</v>
      </c>
      <c r="D442" s="20">
        <v>25988629</v>
      </c>
      <c r="E442" s="22">
        <v>0.17157723676601627</v>
      </c>
      <c r="F442" s="23">
        <v>335719.2</v>
      </c>
      <c r="G442" s="24">
        <f t="shared" si="12"/>
        <v>1.2917926528559858</v>
      </c>
      <c r="H442" s="25">
        <v>2.1508127736876701</v>
      </c>
      <c r="I442" s="25">
        <f t="shared" si="13"/>
        <v>1099.2237337345659</v>
      </c>
      <c r="J442" s="24">
        <v>0</v>
      </c>
      <c r="K442" s="24">
        <v>15.1819363</v>
      </c>
      <c r="L442" s="24">
        <v>38540.862880000001</v>
      </c>
      <c r="M442" s="24">
        <v>91.225974249999993</v>
      </c>
    </row>
    <row r="443" spans="1:13">
      <c r="A443" s="20" t="s">
        <v>56</v>
      </c>
      <c r="B443" s="20">
        <v>2008</v>
      </c>
      <c r="C443" s="20">
        <v>9</v>
      </c>
      <c r="D443" s="20">
        <v>26122888</v>
      </c>
      <c r="E443" s="22">
        <v>0.19268580986858605</v>
      </c>
      <c r="F443" s="23">
        <v>390727.8</v>
      </c>
      <c r="G443" s="24">
        <f t="shared" si="12"/>
        <v>1.4957297217673635</v>
      </c>
      <c r="H443" s="25">
        <v>2.2484552990087399</v>
      </c>
      <c r="I443" s="25">
        <f t="shared" si="13"/>
        <v>1108.8164964018758</v>
      </c>
      <c r="J443" s="24">
        <v>0.01</v>
      </c>
      <c r="K443" s="24">
        <v>15.50988626</v>
      </c>
      <c r="L443" s="24">
        <v>38048.261689999999</v>
      </c>
      <c r="M443" s="24">
        <v>91.403523219999997</v>
      </c>
    </row>
    <row r="444" spans="1:13">
      <c r="A444" s="20" t="s">
        <v>56</v>
      </c>
      <c r="B444" s="20">
        <v>2009</v>
      </c>
      <c r="C444" s="20">
        <v>10</v>
      </c>
      <c r="D444" s="20">
        <v>26412236</v>
      </c>
      <c r="E444" s="22">
        <v>0.21291735400404535</v>
      </c>
      <c r="F444" s="23">
        <v>449475.6</v>
      </c>
      <c r="G444" s="24">
        <f t="shared" si="12"/>
        <v>1.7017703461380551</v>
      </c>
      <c r="H444" s="25">
        <v>2.37900826816688</v>
      </c>
      <c r="I444" s="25">
        <f t="shared" si="13"/>
        <v>1126.9402512880306</v>
      </c>
      <c r="J444" s="24">
        <v>0.1</v>
      </c>
      <c r="K444" s="24">
        <v>15.78297753</v>
      </c>
      <c r="L444" s="24">
        <v>36178.320070000002</v>
      </c>
      <c r="M444" s="24">
        <v>91.619429719999999</v>
      </c>
    </row>
    <row r="445" spans="1:13">
      <c r="A445" s="20" t="s">
        <v>56</v>
      </c>
      <c r="B445" s="20">
        <v>2010</v>
      </c>
      <c r="C445" s="20">
        <v>11</v>
      </c>
      <c r="D445" s="20">
        <v>26725180</v>
      </c>
      <c r="E445" s="22">
        <v>0.25106806254072672</v>
      </c>
      <c r="F445" s="23">
        <v>558138.4</v>
      </c>
      <c r="G445" s="24">
        <f t="shared" si="12"/>
        <v>2.0884364483232667</v>
      </c>
      <c r="H445" s="25">
        <v>2.5759621593616</v>
      </c>
      <c r="I445" s="25">
        <f t="shared" si="13"/>
        <v>1158.7481322359179</v>
      </c>
      <c r="J445" s="24">
        <v>0</v>
      </c>
      <c r="K445" s="24">
        <v>15.733588320000001</v>
      </c>
      <c r="L445" s="24">
        <v>36516.015780000002</v>
      </c>
      <c r="M445" s="24">
        <v>91.838857590000003</v>
      </c>
    </row>
    <row r="446" spans="1:13">
      <c r="A446" s="20" t="s">
        <v>56</v>
      </c>
      <c r="B446" s="20">
        <v>2011</v>
      </c>
      <c r="C446" s="20">
        <v>12</v>
      </c>
      <c r="D446" s="20">
        <v>27036693</v>
      </c>
      <c r="E446" s="22">
        <v>0.28008369776433373</v>
      </c>
      <c r="F446" s="23">
        <v>666856.6</v>
      </c>
      <c r="G446" s="24">
        <f t="shared" si="12"/>
        <v>2.4664873030144627</v>
      </c>
      <c r="H446" s="25">
        <v>2.7749526888432898</v>
      </c>
      <c r="I446" s="25">
        <f t="shared" si="13"/>
        <v>1165.4964653754785</v>
      </c>
      <c r="J446" s="24">
        <v>0.17</v>
      </c>
      <c r="K446" s="24">
        <v>14.66199947</v>
      </c>
      <c r="L446" s="24">
        <v>36745.290939999999</v>
      </c>
      <c r="M446" s="24">
        <v>92.073454729999995</v>
      </c>
    </row>
    <row r="447" spans="1:13">
      <c r="A447" s="20" t="s">
        <v>56</v>
      </c>
      <c r="B447" s="20">
        <v>2012</v>
      </c>
      <c r="C447" s="20">
        <v>13</v>
      </c>
      <c r="D447" s="20">
        <v>27309808</v>
      </c>
      <c r="E447" s="22">
        <v>0.30308947208145931</v>
      </c>
      <c r="F447" s="23">
        <v>767941.8</v>
      </c>
      <c r="G447" s="24">
        <f t="shared" si="12"/>
        <v>2.8119633796034011</v>
      </c>
      <c r="H447" s="25">
        <v>2.9663472369925401</v>
      </c>
      <c r="I447" s="25">
        <f t="shared" si="13"/>
        <v>1170.7509840854661</v>
      </c>
      <c r="J447" s="24">
        <v>0.28000000000000003</v>
      </c>
      <c r="K447" s="24">
        <v>15.022451500000001</v>
      </c>
      <c r="L447" s="24">
        <v>37011.960279999999</v>
      </c>
      <c r="M447" s="24">
        <v>92.298051869999995</v>
      </c>
    </row>
    <row r="448" spans="1:13">
      <c r="A448" s="20" t="s">
        <v>56</v>
      </c>
      <c r="B448" s="20">
        <v>2013</v>
      </c>
      <c r="C448" s="20">
        <v>14</v>
      </c>
      <c r="D448" s="20">
        <v>27521661</v>
      </c>
      <c r="E448" s="22">
        <v>0.32871946471937674</v>
      </c>
      <c r="F448" s="23">
        <v>880199.4</v>
      </c>
      <c r="G448" s="24">
        <f t="shared" si="12"/>
        <v>3.1982059513050465</v>
      </c>
      <c r="H448" s="25">
        <v>3.1565506492775399</v>
      </c>
      <c r="I448" s="25">
        <f t="shared" si="13"/>
        <v>1178.8461112222003</v>
      </c>
      <c r="J448" s="24">
        <v>0.27</v>
      </c>
      <c r="K448" s="24">
        <v>16.023570289999999</v>
      </c>
      <c r="L448" s="24">
        <v>37529.26021</v>
      </c>
      <c r="M448" s="24">
        <v>92.507753449999996</v>
      </c>
    </row>
    <row r="449" spans="1:13">
      <c r="A449" s="20" t="s">
        <v>56</v>
      </c>
      <c r="B449" s="20">
        <v>2014</v>
      </c>
      <c r="C449" s="20">
        <v>15</v>
      </c>
      <c r="D449" s="20">
        <v>27725616</v>
      </c>
      <c r="E449" s="22">
        <v>0.35623830250749183</v>
      </c>
      <c r="F449" s="23">
        <v>1002869.4</v>
      </c>
      <c r="G449" s="24">
        <f t="shared" si="12"/>
        <v>3.6171221588007278</v>
      </c>
      <c r="H449" s="25">
        <v>3.3853648748733201</v>
      </c>
      <c r="I449" s="25">
        <f t="shared" si="13"/>
        <v>1202.5460507553216</v>
      </c>
      <c r="J449" s="24">
        <v>0.02</v>
      </c>
      <c r="K449" s="24">
        <v>15.839128329999999</v>
      </c>
      <c r="L449" s="24">
        <v>38407.534220000001</v>
      </c>
      <c r="M449" s="24">
        <v>92.718673249999995</v>
      </c>
    </row>
    <row r="450" spans="1:13">
      <c r="A450" s="20" t="s">
        <v>56</v>
      </c>
      <c r="B450" s="20">
        <v>2015</v>
      </c>
      <c r="C450" s="20">
        <v>16</v>
      </c>
      <c r="D450" s="20">
        <v>27891301</v>
      </c>
      <c r="E450" s="22">
        <v>0.39345579396256741</v>
      </c>
      <c r="F450" s="23">
        <v>1165316.6000000001</v>
      </c>
      <c r="G450" s="24">
        <f t="shared" si="12"/>
        <v>4.1780646947949833</v>
      </c>
      <c r="H450" s="25">
        <v>3.62396807568956</v>
      </c>
      <c r="I450" s="25">
        <f t="shared" si="13"/>
        <v>1223.5912854201451</v>
      </c>
      <c r="J450" s="24">
        <v>0.8</v>
      </c>
      <c r="K450" s="24">
        <v>15.291237020000001</v>
      </c>
      <c r="L450" s="24">
        <v>38991.048519999997</v>
      </c>
      <c r="M450" s="24">
        <v>92.923276990000005</v>
      </c>
    </row>
    <row r="451" spans="1:13" ht="15">
      <c r="G451" s="6"/>
      <c r="H451" s="6"/>
      <c r="I451" s="8"/>
      <c r="L451" s="7"/>
      <c r="M451" s="6"/>
    </row>
    <row r="452" spans="1:13">
      <c r="G452" s="6"/>
      <c r="H452" s="6"/>
    </row>
  </sheetData>
  <autoFilter ref="A2:M2" xr:uid="{00000000-0009-0000-0000-000002000000}"/>
  <mergeCells count="1">
    <mergeCell ref="A1:M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topLeftCell="A16" zoomScale="80" zoomScaleNormal="80" workbookViewId="0">
      <selection activeCell="B18" sqref="B18"/>
    </sheetView>
  </sheetViews>
  <sheetFormatPr defaultRowHeight="15"/>
  <cols>
    <col min="1" max="1" width="17.5703125" bestFit="1" customWidth="1"/>
    <col min="2" max="15" width="10" bestFit="1" customWidth="1"/>
    <col min="16" max="16" width="12.5703125" bestFit="1" customWidth="1"/>
    <col min="17" max="17" width="10" bestFit="1" customWidth="1"/>
  </cols>
  <sheetData>
    <row r="1" spans="1:17" ht="15.75" thickBot="1">
      <c r="A1" s="26" t="s">
        <v>81</v>
      </c>
      <c r="B1" s="27">
        <v>2000</v>
      </c>
      <c r="C1" s="27">
        <v>2001</v>
      </c>
      <c r="D1" s="27">
        <v>2002</v>
      </c>
      <c r="E1" s="27">
        <v>2003</v>
      </c>
      <c r="F1" s="27">
        <v>2004</v>
      </c>
      <c r="G1" s="27">
        <v>2005</v>
      </c>
      <c r="H1" s="27">
        <v>2006</v>
      </c>
      <c r="I1" s="27">
        <v>2007</v>
      </c>
      <c r="J1" s="27">
        <v>2008</v>
      </c>
      <c r="K1" s="27">
        <v>2009</v>
      </c>
      <c r="L1" s="27">
        <v>2010</v>
      </c>
      <c r="M1" s="27">
        <v>2011</v>
      </c>
      <c r="N1" s="27">
        <v>2012</v>
      </c>
      <c r="O1" s="28">
        <v>2013</v>
      </c>
      <c r="P1" s="27">
        <v>2014</v>
      </c>
      <c r="Q1" s="44">
        <v>2015</v>
      </c>
    </row>
    <row r="2" spans="1:17" ht="18.75">
      <c r="A2" s="29" t="s">
        <v>92</v>
      </c>
      <c r="B2" s="30">
        <v>6.3698463288670091</v>
      </c>
      <c r="C2" s="30">
        <v>6.9413178323071225</v>
      </c>
      <c r="D2" s="30">
        <v>7.4741200201177556</v>
      </c>
      <c r="E2" s="30">
        <v>8.0163129039617314</v>
      </c>
      <c r="F2" s="30">
        <v>8.6760324328109721</v>
      </c>
      <c r="G2" s="30">
        <v>9.426236437964187</v>
      </c>
      <c r="H2" s="30">
        <v>10.228375822118734</v>
      </c>
      <c r="I2" s="30">
        <v>10.924472011496441</v>
      </c>
      <c r="J2" s="30">
        <v>11.805624349629104</v>
      </c>
      <c r="K2" s="30">
        <v>12.443067270424157</v>
      </c>
      <c r="L2" s="30">
        <v>13.12993381313329</v>
      </c>
      <c r="M2" s="30">
        <v>14.139447852439277</v>
      </c>
      <c r="N2" s="30">
        <v>15.080979773759584</v>
      </c>
      <c r="O2" s="30">
        <v>15.297312440838944</v>
      </c>
      <c r="P2" s="30">
        <v>15.588275113510186</v>
      </c>
      <c r="Q2" s="39">
        <v>15.828391045850921</v>
      </c>
    </row>
    <row r="3" spans="1:17">
      <c r="A3" s="31" t="s">
        <v>93</v>
      </c>
      <c r="B3" s="32">
        <v>2.2360966394710192E-6</v>
      </c>
      <c r="C3" s="32">
        <v>2.2443729195942463E-6</v>
      </c>
      <c r="D3" s="32">
        <v>2.2476306531686011E-6</v>
      </c>
      <c r="E3" s="32">
        <v>2.2616203922348208E-6</v>
      </c>
      <c r="F3" s="32">
        <v>2.2771819002852582E-6</v>
      </c>
      <c r="G3" s="32">
        <v>2.2886832930402388E-6</v>
      </c>
      <c r="H3" s="32">
        <v>2.2829689308222375E-6</v>
      </c>
      <c r="I3" s="32">
        <v>2.2746320319403337E-6</v>
      </c>
      <c r="J3" s="32">
        <v>2.2906824548241724E-6</v>
      </c>
      <c r="K3" s="32">
        <v>2.2981781919162322E-6</v>
      </c>
      <c r="L3" s="32">
        <v>2.2940129564474265E-6</v>
      </c>
      <c r="M3" s="32">
        <v>2.3427150037258055E-6</v>
      </c>
      <c r="N3" s="32">
        <v>2.3719640121724663E-6</v>
      </c>
      <c r="O3" s="32">
        <v>2.3535808170938915E-6</v>
      </c>
      <c r="P3" s="32">
        <v>2.3527962760403499E-6</v>
      </c>
      <c r="Q3" s="47">
        <v>2.354684665562935E-6</v>
      </c>
    </row>
    <row r="4" spans="1:17">
      <c r="A4" s="31" t="s">
        <v>71</v>
      </c>
      <c r="B4" s="33">
        <v>197272820</v>
      </c>
      <c r="C4" s="33">
        <v>198661468</v>
      </c>
      <c r="D4" s="33">
        <v>199997747</v>
      </c>
      <c r="E4" s="33">
        <v>201699228</v>
      </c>
      <c r="F4" s="33">
        <v>203481662</v>
      </c>
      <c r="G4" s="33">
        <v>204955897</v>
      </c>
      <c r="H4" s="33">
        <v>206132820</v>
      </c>
      <c r="I4" s="33">
        <v>207696837</v>
      </c>
      <c r="J4" s="33">
        <v>209880927</v>
      </c>
      <c r="K4" s="33">
        <v>211598315</v>
      </c>
      <c r="L4" s="33">
        <v>213323135</v>
      </c>
      <c r="M4" s="33">
        <v>214238708</v>
      </c>
      <c r="N4" s="33">
        <v>216064680.99999997</v>
      </c>
      <c r="O4" s="33">
        <v>217240325</v>
      </c>
      <c r="P4" s="33">
        <v>219057129</v>
      </c>
      <c r="Q4" s="48">
        <v>220501861.99999997</v>
      </c>
    </row>
    <row r="5" spans="1:17">
      <c r="A5" s="31" t="s">
        <v>94</v>
      </c>
      <c r="B5" s="30">
        <v>2.27408808775583</v>
      </c>
      <c r="C5" s="30">
        <v>2.5418090135123736</v>
      </c>
      <c r="D5" s="30">
        <v>2.804810746193056</v>
      </c>
      <c r="E5" s="30">
        <v>3.0590305977770038</v>
      </c>
      <c r="F5" s="30">
        <v>3.3685519533450634</v>
      </c>
      <c r="G5" s="30">
        <v>3.7417879223060364</v>
      </c>
      <c r="H5" s="30">
        <v>4.1930630939798919</v>
      </c>
      <c r="I5" s="30">
        <v>4.6175983411822488</v>
      </c>
      <c r="J5" s="30">
        <v>5.1450233493584667</v>
      </c>
      <c r="K5" s="30">
        <v>5.6318017938847946</v>
      </c>
      <c r="L5" s="30">
        <v>6.2325986818072971</v>
      </c>
      <c r="M5" s="30">
        <v>6.9384359338089352</v>
      </c>
      <c r="N5" s="30">
        <v>7.684264318748145</v>
      </c>
      <c r="O5" s="30">
        <v>8.2159774894463098</v>
      </c>
      <c r="P5" s="30">
        <v>8.7138875539631488</v>
      </c>
      <c r="Q5" s="39">
        <v>9.1739391468267986</v>
      </c>
    </row>
    <row r="6" spans="1:17" ht="15.75" thickBot="1">
      <c r="A6" s="34" t="s">
        <v>75</v>
      </c>
      <c r="B6" s="35">
        <v>1.5748389583036164</v>
      </c>
      <c r="C6" s="35">
        <v>1.6327122271519636</v>
      </c>
      <c r="D6" s="35">
        <v>1.6869163395663134</v>
      </c>
      <c r="E6" s="35">
        <v>1.7407367875810631</v>
      </c>
      <c r="F6" s="35">
        <v>1.7990576590226757</v>
      </c>
      <c r="G6" s="35">
        <v>1.862031216815704</v>
      </c>
      <c r="H6" s="35">
        <v>1.9291760702956529</v>
      </c>
      <c r="I6" s="35">
        <v>1.9969019013433578</v>
      </c>
      <c r="J6" s="35">
        <v>2.0952519482328089</v>
      </c>
      <c r="K6" s="35">
        <v>2.2009785848151209</v>
      </c>
      <c r="L6" s="35">
        <v>2.3229531479822985</v>
      </c>
      <c r="M6" s="35">
        <v>2.4628985985091498</v>
      </c>
      <c r="N6" s="35">
        <v>2.61134717122619</v>
      </c>
      <c r="O6" s="35">
        <v>2.746083022510589</v>
      </c>
      <c r="P6" s="35">
        <v>2.8810819061690052</v>
      </c>
      <c r="Q6" s="40">
        <v>3.0092904064294141</v>
      </c>
    </row>
    <row r="7" spans="1:17" ht="15.7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7" ht="15.75" thickBot="1">
      <c r="A8" s="26" t="s">
        <v>95</v>
      </c>
      <c r="B8" s="36" t="s">
        <v>96</v>
      </c>
      <c r="C8" s="37" t="s">
        <v>97</v>
      </c>
      <c r="D8" s="37" t="s">
        <v>98</v>
      </c>
      <c r="E8" s="37" t="s">
        <v>99</v>
      </c>
      <c r="F8" s="37" t="s">
        <v>100</v>
      </c>
      <c r="G8" s="37" t="s">
        <v>101</v>
      </c>
      <c r="H8" s="37" t="s">
        <v>102</v>
      </c>
      <c r="I8" s="37" t="s">
        <v>103</v>
      </c>
      <c r="J8" s="37" t="s">
        <v>104</v>
      </c>
      <c r="K8" s="37" t="s">
        <v>105</v>
      </c>
      <c r="L8" s="37" t="s">
        <v>106</v>
      </c>
      <c r="M8" s="37" t="s">
        <v>107</v>
      </c>
      <c r="N8" s="37" t="s">
        <v>108</v>
      </c>
      <c r="O8" s="37" t="s">
        <v>109</v>
      </c>
      <c r="P8" s="38" t="s">
        <v>110</v>
      </c>
    </row>
    <row r="9" spans="1:17" ht="18.75">
      <c r="A9" s="29" t="s">
        <v>72</v>
      </c>
      <c r="B9" s="30">
        <f>LN(C2)-LN(B2)</f>
        <v>8.5916300777059362E-2</v>
      </c>
      <c r="C9" s="30">
        <f t="shared" ref="C9:P9" si="0">LN(D2)-LN(C2)</f>
        <v>7.3954743412240509E-2</v>
      </c>
      <c r="D9" s="30">
        <f t="shared" si="0"/>
        <v>7.0032189220354812E-2</v>
      </c>
      <c r="E9" s="30">
        <f t="shared" si="0"/>
        <v>7.9085752673251797E-2</v>
      </c>
      <c r="F9" s="30">
        <f t="shared" si="0"/>
        <v>8.2932580602425254E-2</v>
      </c>
      <c r="G9" s="30">
        <f t="shared" si="0"/>
        <v>8.1668889410842826E-2</v>
      </c>
      <c r="H9" s="30">
        <f t="shared" si="0"/>
        <v>6.5839610154099226E-2</v>
      </c>
      <c r="I9" s="30">
        <f t="shared" si="0"/>
        <v>7.7570646367377982E-2</v>
      </c>
      <c r="J9" s="30">
        <f t="shared" si="0"/>
        <v>5.2587564351450844E-2</v>
      </c>
      <c r="K9" s="30">
        <f t="shared" si="0"/>
        <v>5.3731025347966366E-2</v>
      </c>
      <c r="L9" s="30">
        <f t="shared" si="0"/>
        <v>7.4073963667335541E-2</v>
      </c>
      <c r="M9" s="30">
        <f t="shared" si="0"/>
        <v>6.4465721123176944E-2</v>
      </c>
      <c r="N9" s="30">
        <f t="shared" si="0"/>
        <v>1.4242823303345364E-2</v>
      </c>
      <c r="O9" s="30">
        <f t="shared" si="0"/>
        <v>1.8841880871036665E-2</v>
      </c>
      <c r="P9" s="39">
        <f t="shared" si="0"/>
        <v>1.5286192794345954E-2</v>
      </c>
    </row>
    <row r="10" spans="1:17">
      <c r="A10" s="31" t="s">
        <v>76</v>
      </c>
      <c r="B10" s="30">
        <f t="shared" ref="B10:P10" si="1">LN(C3)-LN(B3)</f>
        <v>3.6943848975390381E-3</v>
      </c>
      <c r="C10" s="30">
        <f t="shared" si="1"/>
        <v>1.4504592851398712E-3</v>
      </c>
      <c r="D10" s="30">
        <f t="shared" si="1"/>
        <v>6.2049257450347284E-3</v>
      </c>
      <c r="E10" s="30">
        <f t="shared" si="1"/>
        <v>6.8571257450162904E-3</v>
      </c>
      <c r="F10" s="30">
        <f t="shared" si="1"/>
        <v>5.0380011650918988E-3</v>
      </c>
      <c r="G10" s="30">
        <f t="shared" si="1"/>
        <v>-2.4999124667441919E-3</v>
      </c>
      <c r="H10" s="30">
        <f t="shared" si="1"/>
        <v>-3.6584634103267177E-3</v>
      </c>
      <c r="I10" s="30">
        <f t="shared" si="1"/>
        <v>7.0314932566404309E-3</v>
      </c>
      <c r="J10" s="30">
        <f t="shared" si="1"/>
        <v>3.2669302189916039E-3</v>
      </c>
      <c r="K10" s="30">
        <f t="shared" si="1"/>
        <v>-1.8140519314098213E-3</v>
      </c>
      <c r="L10" s="30">
        <f t="shared" si="1"/>
        <v>2.1007848129887208E-2</v>
      </c>
      <c r="M10" s="30">
        <f t="shared" si="1"/>
        <v>1.2407794293380903E-2</v>
      </c>
      <c r="N10" s="30">
        <f t="shared" si="1"/>
        <v>-7.7803887074967548E-3</v>
      </c>
      <c r="O10" s="30">
        <f t="shared" si="1"/>
        <v>-3.3339490027373131E-4</v>
      </c>
      <c r="P10" s="39">
        <f t="shared" si="1"/>
        <v>8.0229305112489158E-4</v>
      </c>
    </row>
    <row r="11" spans="1:17">
      <c r="A11" s="31" t="s">
        <v>71</v>
      </c>
      <c r="B11" s="30">
        <f t="shared" ref="B11:P11" si="2">LN(C4)-LN(B4)</f>
        <v>7.014566487516305E-3</v>
      </c>
      <c r="C11" s="30">
        <f t="shared" si="2"/>
        <v>6.7038912149648411E-3</v>
      </c>
      <c r="D11" s="30">
        <f t="shared" si="2"/>
        <v>8.4715160017196922E-3</v>
      </c>
      <c r="E11" s="30">
        <f t="shared" si="2"/>
        <v>8.7982703138074214E-3</v>
      </c>
      <c r="F11" s="30">
        <f t="shared" si="2"/>
        <v>7.2189316077313492E-3</v>
      </c>
      <c r="G11" s="30">
        <f t="shared" si="2"/>
        <v>5.7258988966140123E-3</v>
      </c>
      <c r="H11" s="30">
        <f t="shared" si="2"/>
        <v>7.5587837664166102E-3</v>
      </c>
      <c r="I11" s="30">
        <f t="shared" si="2"/>
        <v>1.0460853547485272E-2</v>
      </c>
      <c r="J11" s="30">
        <f t="shared" si="2"/>
        <v>8.1493811960804408E-3</v>
      </c>
      <c r="K11" s="30">
        <f t="shared" si="2"/>
        <v>8.1183450409838542E-3</v>
      </c>
      <c r="L11" s="30">
        <f t="shared" si="2"/>
        <v>4.2827694493858814E-3</v>
      </c>
      <c r="M11" s="30">
        <f t="shared" si="2"/>
        <v>8.4869606275006504E-3</v>
      </c>
      <c r="N11" s="30">
        <f t="shared" si="2"/>
        <v>5.4264172744566963E-3</v>
      </c>
      <c r="O11" s="30">
        <f t="shared" si="2"/>
        <v>8.3283296045912891E-3</v>
      </c>
      <c r="P11" s="39">
        <f t="shared" si="2"/>
        <v>6.573580484328545E-3</v>
      </c>
    </row>
    <row r="12" spans="1:17">
      <c r="A12" s="31" t="s">
        <v>74</v>
      </c>
      <c r="B12" s="30">
        <f t="shared" ref="B12:P12" si="3">LN(C5)-LN(B5)</f>
        <v>0.11129690607549092</v>
      </c>
      <c r="C12" s="30">
        <f t="shared" si="3"/>
        <v>9.8460028962072288E-2</v>
      </c>
      <c r="D12" s="30">
        <f t="shared" si="3"/>
        <v>8.6762001125534116E-2</v>
      </c>
      <c r="E12" s="30">
        <f t="shared" si="3"/>
        <v>9.6384896926395625E-2</v>
      </c>
      <c r="F12" s="30">
        <f t="shared" si="3"/>
        <v>0.10508058670003817</v>
      </c>
      <c r="G12" s="30">
        <f t="shared" si="3"/>
        <v>0.11386796424316015</v>
      </c>
      <c r="H12" s="30">
        <f t="shared" si="3"/>
        <v>9.6443214828601187E-2</v>
      </c>
      <c r="I12" s="30">
        <f t="shared" si="3"/>
        <v>0.10815517717853607</v>
      </c>
      <c r="J12" s="30">
        <f t="shared" si="3"/>
        <v>9.0399517851490696E-2</v>
      </c>
      <c r="K12" s="30">
        <f t="shared" si="3"/>
        <v>0.10136394432368134</v>
      </c>
      <c r="L12" s="30">
        <f t="shared" si="3"/>
        <v>0.10728300963798598</v>
      </c>
      <c r="M12" s="30">
        <f t="shared" si="3"/>
        <v>0.10209826355146023</v>
      </c>
      <c r="N12" s="30">
        <f t="shared" si="3"/>
        <v>6.6906089876639374E-2</v>
      </c>
      <c r="O12" s="30">
        <f t="shared" si="3"/>
        <v>5.8837290766269756E-2</v>
      </c>
      <c r="P12" s="39">
        <f t="shared" si="3"/>
        <v>5.1448739386236841E-2</v>
      </c>
    </row>
    <row r="13" spans="1:17" ht="15.75" thickBot="1">
      <c r="A13" s="34" t="s">
        <v>75</v>
      </c>
      <c r="B13" s="35">
        <f t="shared" ref="B13:P13" si="4">LN(C6)-LN(B6)</f>
        <v>3.6089556683485735E-2</v>
      </c>
      <c r="C13" s="35">
        <f t="shared" si="4"/>
        <v>3.265963604993477E-2</v>
      </c>
      <c r="D13" s="35">
        <f t="shared" si="4"/>
        <v>3.1406253651934612E-2</v>
      </c>
      <c r="E13" s="35">
        <f t="shared" si="4"/>
        <v>3.2954540311968206E-2</v>
      </c>
      <c r="F13" s="35">
        <f t="shared" si="4"/>
        <v>3.4404938870436941E-2</v>
      </c>
      <c r="G13" s="35">
        <f t="shared" si="4"/>
        <v>3.5425061262187141E-2</v>
      </c>
      <c r="H13" s="35">
        <f t="shared" si="4"/>
        <v>3.4503925030590077E-2</v>
      </c>
      <c r="I13" s="35">
        <f t="shared" si="4"/>
        <v>4.8076877615286118E-2</v>
      </c>
      <c r="J13" s="35">
        <f t="shared" si="4"/>
        <v>4.9228264915110787E-2</v>
      </c>
      <c r="K13" s="35">
        <f t="shared" si="4"/>
        <v>5.3937212085290454E-2</v>
      </c>
      <c r="L13" s="35">
        <f t="shared" si="4"/>
        <v>5.8499663549923198E-2</v>
      </c>
      <c r="M13" s="35">
        <f t="shared" si="4"/>
        <v>5.8527297349163621E-2</v>
      </c>
      <c r="N13" s="35">
        <f t="shared" si="4"/>
        <v>5.0309295140253951E-2</v>
      </c>
      <c r="O13" s="35">
        <f t="shared" si="4"/>
        <v>4.7990344599549539E-2</v>
      </c>
      <c r="P13" s="40">
        <f t="shared" si="4"/>
        <v>4.3538420127347655E-2</v>
      </c>
    </row>
    <row r="14" spans="1:17" ht="15.75" thickBot="1">
      <c r="A14" s="5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7" ht="15.75" thickBot="1">
      <c r="A15" s="49" t="s">
        <v>111</v>
      </c>
      <c r="B15" s="41">
        <v>7.3099999999999881</v>
      </c>
      <c r="C15" s="42">
        <v>-16.469999999999992</v>
      </c>
      <c r="D15" s="42">
        <v>63.02</v>
      </c>
      <c r="E15" s="42">
        <v>-61.050000000000004</v>
      </c>
      <c r="F15" s="42">
        <v>6.3899999999999935</v>
      </c>
      <c r="G15" s="42">
        <v>22.72</v>
      </c>
      <c r="H15" s="42">
        <v>-15.36</v>
      </c>
      <c r="I15" s="42">
        <v>-4.1599999999999966</v>
      </c>
      <c r="J15" s="42">
        <v>6.9699999999999989</v>
      </c>
      <c r="K15" s="42">
        <v>13.820000000000007</v>
      </c>
      <c r="L15" s="42">
        <v>-17.27000000000001</v>
      </c>
      <c r="M15" s="42">
        <v>35.75</v>
      </c>
      <c r="N15" s="42">
        <v>-28.86999999999999</v>
      </c>
      <c r="O15" s="42">
        <v>-25.290000000000006</v>
      </c>
      <c r="P15" s="43">
        <v>60.72</v>
      </c>
    </row>
    <row r="16" spans="1:17" ht="15.75" thickBo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0" thickBot="1">
      <c r="A17" s="26" t="s">
        <v>112</v>
      </c>
      <c r="B17" s="27" t="s">
        <v>96</v>
      </c>
      <c r="C17" s="27" t="s">
        <v>97</v>
      </c>
      <c r="D17" s="27" t="s">
        <v>98</v>
      </c>
      <c r="E17" s="27" t="s">
        <v>99</v>
      </c>
      <c r="F17" s="27" t="s">
        <v>100</v>
      </c>
      <c r="G17" s="27" t="s">
        <v>101</v>
      </c>
      <c r="H17" s="27" t="s">
        <v>102</v>
      </c>
      <c r="I17" s="27" t="s">
        <v>103</v>
      </c>
      <c r="J17" s="27" t="s">
        <v>104</v>
      </c>
      <c r="K17" s="27" t="s">
        <v>105</v>
      </c>
      <c r="L17" s="27" t="s">
        <v>106</v>
      </c>
      <c r="M17" s="27" t="s">
        <v>107</v>
      </c>
      <c r="N17" s="27" t="s">
        <v>108</v>
      </c>
      <c r="O17" s="27" t="s">
        <v>109</v>
      </c>
      <c r="P17" s="44" t="s">
        <v>110</v>
      </c>
    </row>
    <row r="18" spans="1:16" ht="18.75">
      <c r="A18" s="29" t="s">
        <v>113</v>
      </c>
      <c r="B18" s="45">
        <f>C2-B2</f>
        <v>0.57147150344011344</v>
      </c>
      <c r="C18" s="45">
        <f t="shared" ref="C18:P18" si="5">D2-C2</f>
        <v>0.53280218781063304</v>
      </c>
      <c r="D18" s="45">
        <f t="shared" si="5"/>
        <v>0.54219288384397579</v>
      </c>
      <c r="E18" s="45">
        <f t="shared" si="5"/>
        <v>0.65971952884924079</v>
      </c>
      <c r="F18" s="45">
        <f t="shared" si="5"/>
        <v>0.75020400515321484</v>
      </c>
      <c r="G18" s="45">
        <f t="shared" si="5"/>
        <v>0.80213938415454678</v>
      </c>
      <c r="H18" s="45">
        <f t="shared" si="5"/>
        <v>0.69609618937770712</v>
      </c>
      <c r="I18" s="45">
        <f t="shared" si="5"/>
        <v>0.88115233813266336</v>
      </c>
      <c r="J18" s="45">
        <f t="shared" si="5"/>
        <v>0.63744292079505271</v>
      </c>
      <c r="K18" s="45">
        <f t="shared" si="5"/>
        <v>0.68686654270913294</v>
      </c>
      <c r="L18" s="45">
        <f t="shared" si="5"/>
        <v>1.0095140393059872</v>
      </c>
      <c r="M18" s="45">
        <f t="shared" si="5"/>
        <v>0.94153192132030661</v>
      </c>
      <c r="N18" s="45">
        <f t="shared" si="5"/>
        <v>0.21633266707936016</v>
      </c>
      <c r="O18" s="45">
        <f t="shared" si="5"/>
        <v>0.29096267267124176</v>
      </c>
      <c r="P18" s="46">
        <f t="shared" si="5"/>
        <v>0.24011593234073558</v>
      </c>
    </row>
    <row r="19" spans="1:16">
      <c r="A19" s="31" t="s">
        <v>76</v>
      </c>
      <c r="B19" s="30">
        <f t="shared" ref="B19:P19" si="6">B18/B9*B10</f>
        <v>2.4573167985449482E-2</v>
      </c>
      <c r="C19" s="30">
        <f t="shared" si="6"/>
        <v>1.0449740541251883E-2</v>
      </c>
      <c r="D19" s="30">
        <f t="shared" si="6"/>
        <v>4.8038860718069447E-2</v>
      </c>
      <c r="E19" s="30">
        <f t="shared" si="6"/>
        <v>5.7200944706848174E-2</v>
      </c>
      <c r="F19" s="30">
        <f t="shared" si="6"/>
        <v>4.5573508319213904E-2</v>
      </c>
      <c r="G19" s="30">
        <f t="shared" si="6"/>
        <v>-2.4553759221907921E-2</v>
      </c>
      <c r="H19" s="30">
        <f t="shared" si="6"/>
        <v>-3.867948842567142E-2</v>
      </c>
      <c r="I19" s="30">
        <f t="shared" si="6"/>
        <v>7.9873212533373927E-2</v>
      </c>
      <c r="J19" s="30">
        <f t="shared" si="6"/>
        <v>3.9600266080210188E-2</v>
      </c>
      <c r="K19" s="30">
        <f t="shared" si="6"/>
        <v>-2.3189797148910146E-2</v>
      </c>
      <c r="L19" s="30">
        <f t="shared" si="6"/>
        <v>0.28630461464128659</v>
      </c>
      <c r="M19" s="30">
        <f t="shared" si="6"/>
        <v>0.18121777274580092</v>
      </c>
      <c r="N19" s="30">
        <f t="shared" si="6"/>
        <v>-0.11817546311984148</v>
      </c>
      <c r="O19" s="30">
        <f t="shared" si="6"/>
        <v>-5.1483963783956251E-3</v>
      </c>
      <c r="P19" s="39">
        <f t="shared" si="6"/>
        <v>1.2602441076930652E-2</v>
      </c>
    </row>
    <row r="20" spans="1:16">
      <c r="A20" s="31" t="s">
        <v>71</v>
      </c>
      <c r="B20" s="30">
        <f t="shared" ref="B20:P20" si="7">B18/B9*B11</f>
        <v>4.6657326029473645E-2</v>
      </c>
      <c r="C20" s="30">
        <f t="shared" si="7"/>
        <v>4.829775267108237E-2</v>
      </c>
      <c r="D20" s="30">
        <f t="shared" si="7"/>
        <v>6.5586921423381378E-2</v>
      </c>
      <c r="E20" s="30">
        <f t="shared" si="7"/>
        <v>7.3393633491667346E-2</v>
      </c>
      <c r="F20" s="30">
        <f t="shared" si="7"/>
        <v>6.5302096784008917E-2</v>
      </c>
      <c r="G20" s="30">
        <f t="shared" si="7"/>
        <v>5.6238906244406139E-2</v>
      </c>
      <c r="H20" s="30">
        <f t="shared" si="7"/>
        <v>7.9916034797558433E-2</v>
      </c>
      <c r="I20" s="30">
        <f t="shared" si="7"/>
        <v>0.11882852591655649</v>
      </c>
      <c r="J20" s="30">
        <f t="shared" si="7"/>
        <v>9.8783151803425895E-2</v>
      </c>
      <c r="K20" s="30">
        <f t="shared" si="7"/>
        <v>0.10378025646650842</v>
      </c>
      <c r="L20" s="30">
        <f t="shared" si="7"/>
        <v>5.8367551460896977E-2</v>
      </c>
      <c r="M20" s="30">
        <f t="shared" si="7"/>
        <v>0.12395338493945152</v>
      </c>
      <c r="N20" s="30">
        <f t="shared" si="7"/>
        <v>8.2421251507978785E-2</v>
      </c>
      <c r="O20" s="30">
        <f t="shared" si="7"/>
        <v>0.1286088717588619</v>
      </c>
      <c r="P20" s="39">
        <f t="shared" si="7"/>
        <v>0.10325798111059008</v>
      </c>
    </row>
    <row r="21" spans="1:16">
      <c r="A21" s="31" t="s">
        <v>74</v>
      </c>
      <c r="B21" s="30">
        <f t="shared" ref="B21:P21" si="8">B18/B9*B12</f>
        <v>0.74029037176815493</v>
      </c>
      <c r="C21" s="30">
        <f t="shared" si="8"/>
        <v>0.70934893993841663</v>
      </c>
      <c r="D21" s="30">
        <f t="shared" si="8"/>
        <v>0.67171596550140356</v>
      </c>
      <c r="E21" s="30">
        <f t="shared" si="8"/>
        <v>0.80402596724568576</v>
      </c>
      <c r="F21" s="30">
        <f t="shared" si="8"/>
        <v>0.95055376829685834</v>
      </c>
      <c r="G21" s="30">
        <f t="shared" si="8"/>
        <v>1.1183937895060183</v>
      </c>
      <c r="H21" s="30">
        <f t="shared" si="8"/>
        <v>1.0196560121847116</v>
      </c>
      <c r="I21" s="30">
        <f t="shared" si="8"/>
        <v>1.2285728134927345</v>
      </c>
      <c r="J21" s="30">
        <f t="shared" si="8"/>
        <v>1.09578249931115</v>
      </c>
      <c r="K21" s="30">
        <f t="shared" si="8"/>
        <v>1.2957783988316014</v>
      </c>
      <c r="L21" s="30">
        <f t="shared" si="8"/>
        <v>1.4621021887654861</v>
      </c>
      <c r="M21" s="30">
        <f t="shared" si="8"/>
        <v>1.4911610786358338</v>
      </c>
      <c r="N21" s="30">
        <f t="shared" si="8"/>
        <v>1.0162291954759501</v>
      </c>
      <c r="O21" s="30">
        <f t="shared" si="8"/>
        <v>0.90858526764196257</v>
      </c>
      <c r="P21" s="39">
        <f t="shared" si="8"/>
        <v>0.80815819816502299</v>
      </c>
    </row>
    <row r="22" spans="1:16" ht="15.75" thickBot="1">
      <c r="A22" s="34" t="s">
        <v>75</v>
      </c>
      <c r="B22" s="35">
        <f t="shared" ref="B22:P22" si="9">-B18/B9*B13</f>
        <v>-0.24004936234295685</v>
      </c>
      <c r="C22" s="35">
        <f t="shared" si="9"/>
        <v>-0.23529424534010548</v>
      </c>
      <c r="D22" s="35">
        <f t="shared" si="9"/>
        <v>-0.24314886379888542</v>
      </c>
      <c r="E22" s="35">
        <f t="shared" si="9"/>
        <v>-0.27490101659496607</v>
      </c>
      <c r="F22" s="35">
        <f t="shared" si="9"/>
        <v>-0.31122536824687347</v>
      </c>
      <c r="G22" s="35">
        <f t="shared" si="9"/>
        <v>-0.34793955237396967</v>
      </c>
      <c r="H22" s="35">
        <f t="shared" si="9"/>
        <v>-0.36479636917887276</v>
      </c>
      <c r="I22" s="35">
        <f t="shared" si="9"/>
        <v>-0.54612221381002801</v>
      </c>
      <c r="J22" s="35">
        <f t="shared" si="9"/>
        <v>-0.59672299639971982</v>
      </c>
      <c r="K22" s="35">
        <f t="shared" si="9"/>
        <v>-0.68950231544008522</v>
      </c>
      <c r="L22" s="35">
        <f t="shared" si="9"/>
        <v>-0.79726031556167787</v>
      </c>
      <c r="M22" s="35">
        <f t="shared" si="9"/>
        <v>-0.85480031500076181</v>
      </c>
      <c r="N22" s="35">
        <f t="shared" si="9"/>
        <v>-0.76414231678472733</v>
      </c>
      <c r="O22" s="35">
        <f t="shared" si="9"/>
        <v>-0.74108307035116994</v>
      </c>
      <c r="P22" s="40">
        <f t="shared" si="9"/>
        <v>-0.68390268801186038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982"/>
  <sheetViews>
    <sheetView zoomScale="80" zoomScaleNormal="80" workbookViewId="0">
      <selection activeCell="AN20" sqref="AN20"/>
    </sheetView>
  </sheetViews>
  <sheetFormatPr defaultRowHeight="15"/>
  <cols>
    <col min="1" max="1" width="9.140625" customWidth="1"/>
    <col min="2" max="2" width="9.28515625" bestFit="1" customWidth="1"/>
    <col min="3" max="3" width="9.42578125" bestFit="1" customWidth="1"/>
    <col min="4" max="4" width="23" bestFit="1" customWidth="1"/>
    <col min="5" max="5" width="28.85546875" bestFit="1" customWidth="1"/>
    <col min="6" max="6" width="27.28515625" bestFit="1" customWidth="1"/>
    <col min="7" max="7" width="16.28515625" bestFit="1" customWidth="1"/>
    <col min="8" max="8" width="16.7109375" bestFit="1" customWidth="1"/>
    <col min="9" max="9" width="16.28515625" bestFit="1" customWidth="1"/>
    <col min="10" max="10" width="14.7109375" style="101" bestFit="1" customWidth="1"/>
    <col min="11" max="11" width="15.85546875" style="95" bestFit="1" customWidth="1"/>
    <col min="12" max="12" width="17.7109375" style="95" bestFit="1" customWidth="1"/>
    <col min="13" max="13" width="20.42578125" style="95" bestFit="1" customWidth="1"/>
    <col min="14" max="14" width="17" style="95" bestFit="1" customWidth="1"/>
    <col min="15" max="15" width="10" style="95" customWidth="1"/>
    <col min="16" max="16" width="11.5703125" style="95" bestFit="1" customWidth="1"/>
    <col min="17" max="17" width="15.140625" style="95" customWidth="1"/>
    <col min="18" max="18" width="16.140625" style="95" bestFit="1" customWidth="1"/>
    <col min="19" max="19" width="22.42578125" style="95" bestFit="1" customWidth="1"/>
    <col min="20" max="20" width="15.85546875" style="95" bestFit="1" customWidth="1"/>
    <col min="21" max="21" width="17.7109375" style="95" customWidth="1"/>
    <col min="22" max="22" width="23.140625" style="102" bestFit="1" customWidth="1"/>
    <col min="23" max="23" width="14.42578125" style="95" customWidth="1"/>
    <col min="24" max="24" width="10.85546875" style="95" customWidth="1"/>
    <col min="25" max="25" width="21" style="95" bestFit="1" customWidth="1"/>
    <col min="26" max="26" width="22" style="102" bestFit="1" customWidth="1"/>
    <col min="27" max="27" width="11.5703125" style="101" bestFit="1" customWidth="1"/>
    <col min="28" max="28" width="9.85546875" style="95" bestFit="1" customWidth="1"/>
    <col min="29" max="29" width="21.42578125" style="95" bestFit="1" customWidth="1"/>
    <col min="30" max="30" width="8.42578125" style="95" bestFit="1" customWidth="1"/>
    <col min="31" max="31" width="18.42578125" style="95" bestFit="1" customWidth="1"/>
    <col min="32" max="32" width="13" style="95" bestFit="1" customWidth="1"/>
    <col min="33" max="33" width="21" style="95" bestFit="1" customWidth="1"/>
    <col min="34" max="34" width="22" style="102" bestFit="1" customWidth="1"/>
    <col min="35" max="36" width="5.85546875" bestFit="1" customWidth="1"/>
    <col min="37" max="37" width="48" bestFit="1" customWidth="1"/>
    <col min="38" max="38" width="10.85546875" bestFit="1" customWidth="1"/>
    <col min="39" max="39" width="11.28515625" bestFit="1" customWidth="1"/>
    <col min="40" max="40" width="12.5703125" bestFit="1" customWidth="1"/>
    <col min="41" max="41" width="9.140625" bestFit="1" customWidth="1"/>
    <col min="42" max="42" width="6.85546875" bestFit="1" customWidth="1"/>
    <col min="43" max="71" width="5.85546875" bestFit="1" customWidth="1"/>
  </cols>
  <sheetData>
    <row r="1" spans="1:42" ht="36.75" customHeight="1" thickBot="1">
      <c r="A1" s="117" t="s">
        <v>114</v>
      </c>
      <c r="B1" s="117"/>
      <c r="C1" s="117"/>
      <c r="D1" s="117"/>
      <c r="E1" s="117"/>
      <c r="F1" s="117"/>
      <c r="G1" s="117"/>
      <c r="H1" s="117"/>
      <c r="I1" s="117"/>
      <c r="J1" s="118" t="s">
        <v>115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6" t="s">
        <v>116</v>
      </c>
      <c r="X1" s="126"/>
      <c r="Y1" s="126"/>
      <c r="Z1" s="127"/>
      <c r="AA1" s="118" t="s">
        <v>117</v>
      </c>
      <c r="AB1" s="119"/>
      <c r="AC1" s="119"/>
      <c r="AD1" s="119"/>
      <c r="AE1" s="119"/>
      <c r="AF1" s="119"/>
      <c r="AG1" s="119"/>
      <c r="AH1" s="120"/>
      <c r="AI1" s="91"/>
      <c r="AJ1" s="91"/>
      <c r="AK1" s="91"/>
    </row>
    <row r="2" spans="1:42" ht="49.5" customHeight="1" thickBot="1">
      <c r="A2" s="5" t="s">
        <v>69</v>
      </c>
      <c r="B2" s="5" t="s">
        <v>118</v>
      </c>
      <c r="C2" s="5" t="s">
        <v>68</v>
      </c>
      <c r="D2" s="5" t="s">
        <v>119</v>
      </c>
      <c r="E2" s="5" t="s">
        <v>120</v>
      </c>
      <c r="F2" s="5" t="s">
        <v>121</v>
      </c>
      <c r="G2" s="5" t="s">
        <v>122</v>
      </c>
      <c r="H2" s="5" t="s">
        <v>123</v>
      </c>
      <c r="I2" s="5" t="s">
        <v>124</v>
      </c>
      <c r="J2" s="83" t="s">
        <v>125</v>
      </c>
      <c r="K2" s="87" t="s">
        <v>126</v>
      </c>
      <c r="L2" s="87" t="s">
        <v>127</v>
      </c>
      <c r="M2" s="87" t="s">
        <v>128</v>
      </c>
      <c r="N2" s="87" t="s">
        <v>129</v>
      </c>
      <c r="O2" s="87" t="s">
        <v>130</v>
      </c>
      <c r="P2" s="87" t="s">
        <v>131</v>
      </c>
      <c r="Q2" s="87" t="s">
        <v>132</v>
      </c>
      <c r="R2" s="87" t="s">
        <v>133</v>
      </c>
      <c r="S2" s="87" t="s">
        <v>134</v>
      </c>
      <c r="T2" s="87" t="s">
        <v>135</v>
      </c>
      <c r="U2" s="87" t="s">
        <v>136</v>
      </c>
      <c r="V2" s="84" t="s">
        <v>137</v>
      </c>
      <c r="W2" s="87" t="s">
        <v>138</v>
      </c>
      <c r="X2" s="87" t="s">
        <v>139</v>
      </c>
      <c r="Y2" s="87" t="s">
        <v>140</v>
      </c>
      <c r="Z2" s="84" t="s">
        <v>141</v>
      </c>
      <c r="AA2" s="113" t="s">
        <v>142</v>
      </c>
      <c r="AB2" s="112" t="s">
        <v>143</v>
      </c>
      <c r="AC2" s="112" t="s">
        <v>144</v>
      </c>
      <c r="AD2" s="112" t="s">
        <v>145</v>
      </c>
      <c r="AE2" s="112" t="s">
        <v>146</v>
      </c>
      <c r="AF2" s="112" t="s">
        <v>147</v>
      </c>
      <c r="AG2" s="87" t="s">
        <v>148</v>
      </c>
      <c r="AH2" s="84" t="s">
        <v>149</v>
      </c>
      <c r="AK2" s="121" t="s">
        <v>150</v>
      </c>
      <c r="AL2" s="122"/>
      <c r="AM2" s="81"/>
      <c r="AN2" s="81"/>
      <c r="AO2" s="81"/>
      <c r="AP2" s="81"/>
    </row>
    <row r="3" spans="1:42">
      <c r="A3" s="20">
        <v>2016</v>
      </c>
      <c r="B3" s="20">
        <v>17</v>
      </c>
      <c r="C3" s="20" t="s">
        <v>2</v>
      </c>
      <c r="D3" s="24">
        <v>13.43782</v>
      </c>
      <c r="E3" s="24">
        <v>15.909134367894699</v>
      </c>
      <c r="F3" s="24">
        <v>18.645320000000002</v>
      </c>
      <c r="G3" s="23">
        <v>44963.904699999999</v>
      </c>
      <c r="H3" s="23">
        <v>44834.169900000001</v>
      </c>
      <c r="I3" s="92">
        <v>45198.964599999999</v>
      </c>
      <c r="J3" s="93">
        <v>8.2595578019999998</v>
      </c>
      <c r="K3" s="94">
        <f t="shared" ref="K3:K66" si="0">G3*$AL$3</f>
        <v>-3.8891079731218001</v>
      </c>
      <c r="L3" s="94">
        <f t="shared" ref="L3:L66" si="1">B3*$AL$5</f>
        <v>-2.3364799999999999</v>
      </c>
      <c r="M3" s="94">
        <f t="shared" ref="M3:M66" si="2">E3*$AL$4</f>
        <v>-0.68638369316844894</v>
      </c>
      <c r="N3" s="94">
        <f t="shared" ref="N3:N66" si="3">SUM(J3:M3)</f>
        <v>1.3475861357097507</v>
      </c>
      <c r="O3" s="95">
        <v>30</v>
      </c>
      <c r="P3" s="96">
        <f>O3/(EXP(N3)+1)</f>
        <v>6.1879586779916567</v>
      </c>
      <c r="Q3" s="97">
        <v>3.6512333329030802</v>
      </c>
      <c r="R3" s="97">
        <v>6.9264224037659902E-2</v>
      </c>
      <c r="S3" s="96">
        <f>R3*P3/Q3</f>
        <v>0.11738613151502278</v>
      </c>
      <c r="T3" s="98">
        <v>3873650</v>
      </c>
      <c r="U3" s="99">
        <f>T3*P3/100</f>
        <v>239699.86133002382</v>
      </c>
      <c r="V3" s="100">
        <f t="shared" ref="V3:V66" si="4">(U3*$AM$12/$AM$13*10^(-6))*($AM$11/$AP$11)+(U3*$AN$12/$AN$13*10^(-6))*($AN$11/$AP$11)+(U3*$AO$12/$AO$13*10^(-6))*($AO$11/$AP$11)+(U3*$AL$12/$AL$13*10^(-6))*($AL$11/$AP$11)</f>
        <v>0.51327400099331699</v>
      </c>
      <c r="W3" s="97">
        <v>3.2816140772197899</v>
      </c>
      <c r="X3" s="97">
        <v>3.2816140772197899</v>
      </c>
      <c r="Y3" s="96">
        <f>(P3/Q3)*(W3/X3)*R3</f>
        <v>0.11738613151502278</v>
      </c>
      <c r="Z3" s="100">
        <f t="shared" ref="Z3:Z66" si="5">IF(AND(A3&gt;=2000,A3&lt;=2020),(U3*$AM$12/$AM$13*10^(-6))*($AM$11/$AP$11)+(U3*$AN$12/$AN$13*10^(-6))*($AN$11/$AP$11)+(U3*$AO$12/$AO$13*10^(-6))*($AO$11/$AP$11)+(U3*$AL$12/$AL$13*10^(-6))*($AL$11/$AP$11),IF(AND(A3&gt;=2021,A3&lt;=2030),(U3*$AM$12/$AM$14*10^(-6))*($AM$11/$AP$11)+(U3*$AN$12/$AN$14*10^(-6))*($AN$11/$AP$11)+(U3*$AO$12/$AO$14*10^(-6))*($AO$11/$AP$11)+(U3*$AL$12/$AL$14*10^(-6))*($AL$11/$AP$11),IF(AND(A3&gt;=2031,A3&lt;=2040),(U3*$AM$12/$AM$15*10^(-6))*($AM$11/$AP$11)+(U3*$AN$12/$AN$15*10^(-6))*($AN$11/$AP$11)+(U3*$AO$12/$AO$15*10^(-6))*($AO$11/$AP$11)+(U3*$AL$12/$AL$15*10^(-6))*($AL$11/$AP$11),(U3*$AM$12/$AM$16*10^(-6))*($AM$11/$AP$11)+(U3*$AN$12/$AN$16*10^(-6))*($AN$11/$AP$11)+(U3*$AO$12/$AO$16*10^(-6))*($AO$11/$AP$11)+(U3*$AL$12/$AL$16*10^(-6))*($AL$11/$AP$11))))</f>
        <v>0.51327400099331699</v>
      </c>
      <c r="AA3" s="93">
        <v>9.3405923344317898</v>
      </c>
      <c r="AC3" s="114">
        <f>IF(AB3&gt;=AA3,AB3,AA3)</f>
        <v>9.3405923344317898</v>
      </c>
      <c r="AD3" s="79">
        <f>O3/(EXP(N3)+1)</f>
        <v>6.1879586779916567</v>
      </c>
      <c r="AE3" s="79">
        <f t="shared" ref="AE3:AE66" si="6">IF(AD3&lt;100,AD3,100)</f>
        <v>6.1879586779916567</v>
      </c>
      <c r="AF3" s="80">
        <f>AE3*T3/100</f>
        <v>239699.86133002382</v>
      </c>
      <c r="AG3" s="96">
        <f>(AE3/Q3)*R3</f>
        <v>0.11738613151502278</v>
      </c>
      <c r="AH3" s="100">
        <f>(AF3*$AM$12/$AM$13*10^(-6))*($AM$11/$AP$11)+(AF3*$AN$12/$AN$13*10^(-6))*($AN$11/$AP$11)+(AF3*$AO$12/$AO$13*10^(-6))*($AO$11/$AP$11)+(AF3*$AL$12/$AL$13*10^(-6))*($AL$11/$AP$11)</f>
        <v>0.51327400099331699</v>
      </c>
      <c r="AK3" s="82" t="s">
        <v>79</v>
      </c>
      <c r="AL3" s="90">
        <v>-8.6494000000000002E-5</v>
      </c>
      <c r="AM3" s="5"/>
      <c r="AN3" s="5"/>
      <c r="AO3" s="5"/>
      <c r="AP3" s="5"/>
    </row>
    <row r="4" spans="1:42" ht="17.25">
      <c r="A4" s="20">
        <v>2017</v>
      </c>
      <c r="B4" s="20">
        <v>18</v>
      </c>
      <c r="C4" s="20" t="s">
        <v>2</v>
      </c>
      <c r="D4" s="24">
        <v>12.22551</v>
      </c>
      <c r="E4" s="24">
        <v>16.515436645789499</v>
      </c>
      <c r="F4" s="24">
        <v>20.15973</v>
      </c>
      <c r="G4" s="23">
        <v>45327.6057</v>
      </c>
      <c r="H4" s="23">
        <v>45066.414799999999</v>
      </c>
      <c r="I4" s="92">
        <v>45802.767099999997</v>
      </c>
      <c r="J4" s="93">
        <v>8.2595578019999998</v>
      </c>
      <c r="K4" s="94">
        <f t="shared" si="0"/>
        <v>-3.9205659274158</v>
      </c>
      <c r="L4" s="94">
        <f t="shared" si="1"/>
        <v>-2.4739200000000001</v>
      </c>
      <c r="M4" s="94">
        <f t="shared" si="2"/>
        <v>-0.71254199864594214</v>
      </c>
      <c r="N4" s="94">
        <f t="shared" si="3"/>
        <v>1.1525298759382574</v>
      </c>
      <c r="O4" s="95">
        <v>30</v>
      </c>
      <c r="P4" s="96">
        <f t="shared" ref="P4:P67" si="7">O4/(EXP(N4)+1)</f>
        <v>7.2008188291035893</v>
      </c>
      <c r="Q4" s="97">
        <v>3.6512333329030802</v>
      </c>
      <c r="R4" s="97">
        <v>6.9264224037659902E-2</v>
      </c>
      <c r="S4" s="96">
        <f t="shared" ref="S4:S67" si="8">R4*P4/Q4</f>
        <v>0.13660017948978068</v>
      </c>
      <c r="T4" s="98">
        <v>3873650</v>
      </c>
      <c r="U4" s="99">
        <f t="shared" ref="U4:U67" si="9">T4*P4/100</f>
        <v>278934.51857357117</v>
      </c>
      <c r="V4" s="100">
        <f t="shared" si="4"/>
        <v>0.59728793988029183</v>
      </c>
      <c r="W4" s="97">
        <v>3.2816140772197899</v>
      </c>
      <c r="X4" s="97">
        <v>3.2816140772197899</v>
      </c>
      <c r="Y4" s="96">
        <f t="shared" ref="Y4:Y67" si="10">(P4/Q4)*(W4/X4)*R4</f>
        <v>0.13660017948978068</v>
      </c>
      <c r="Z4" s="100">
        <f t="shared" si="5"/>
        <v>0.59728793988029183</v>
      </c>
      <c r="AA4" s="93">
        <v>9.7591600683946407</v>
      </c>
      <c r="AC4" s="114">
        <f t="shared" ref="AC4:AC67" si="11">IF(AB4&gt;=AA4,AB4,AA4)</f>
        <v>9.7591600683946407</v>
      </c>
      <c r="AD4" s="79">
        <f t="shared" ref="AD4:AD7" si="12">O4/(EXP(N4)+1)</f>
        <v>7.2008188291035893</v>
      </c>
      <c r="AE4" s="79">
        <f t="shared" si="6"/>
        <v>7.2008188291035893</v>
      </c>
      <c r="AF4" s="80">
        <f t="shared" ref="AF4:AF67" si="13">AE4*T4/100</f>
        <v>278934.51857357117</v>
      </c>
      <c r="AG4" s="96">
        <f t="shared" ref="AG4:AG67" si="14">(AE4/Q4)*R4</f>
        <v>0.13660017948978068</v>
      </c>
      <c r="AH4" s="100">
        <f t="shared" ref="AH4:AH67" si="15">(AF4*$AM$12/$AM$13*10^(-6))*($AM$11/$AP$11)+(AF4*$AN$12/$AN$13*10^(-6))*($AN$11/$AP$11)+(AF4*$AO$12/$AO$13*10^(-6))*($AO$11/$AP$11)+(AF4*$AL$12/$AL$13*10^(-6))*($AL$11/$AP$11)</f>
        <v>0.59728793988029183</v>
      </c>
      <c r="AK4" s="83" t="s">
        <v>78</v>
      </c>
      <c r="AL4" s="39">
        <v>-4.3144000000000002E-2</v>
      </c>
      <c r="AM4" s="5"/>
      <c r="AN4" s="5"/>
      <c r="AO4" s="5"/>
      <c r="AP4" s="5"/>
    </row>
    <row r="5" spans="1:42">
      <c r="A5" s="20">
        <v>2018</v>
      </c>
      <c r="B5" s="20">
        <v>19</v>
      </c>
      <c r="C5" s="20" t="s">
        <v>2</v>
      </c>
      <c r="D5" s="24">
        <v>13.522930000000001</v>
      </c>
      <c r="E5" s="24">
        <v>16.142669247894698</v>
      </c>
      <c r="F5" s="24">
        <v>20.368402140000001</v>
      </c>
      <c r="G5" s="23">
        <v>45694.248699999996</v>
      </c>
      <c r="H5" s="23">
        <v>45299.862699999998</v>
      </c>
      <c r="I5" s="92">
        <v>46414.635699999999</v>
      </c>
      <c r="J5" s="93">
        <v>8.2595578019999998</v>
      </c>
      <c r="K5" s="94">
        <f t="shared" si="0"/>
        <v>-3.9522783470578</v>
      </c>
      <c r="L5" s="94">
        <f t="shared" si="1"/>
        <v>-2.6113600000000003</v>
      </c>
      <c r="M5" s="94">
        <f t="shared" si="2"/>
        <v>-0.69645932203116889</v>
      </c>
      <c r="N5" s="94">
        <f t="shared" si="3"/>
        <v>0.99946013291103053</v>
      </c>
      <c r="O5" s="95">
        <v>30</v>
      </c>
      <c r="P5" s="96">
        <f t="shared" si="7"/>
        <v>8.0714273676499015</v>
      </c>
      <c r="Q5" s="97">
        <v>3.6512333329030802</v>
      </c>
      <c r="R5" s="97">
        <v>6.9264224037659902E-2</v>
      </c>
      <c r="S5" s="96">
        <f t="shared" si="8"/>
        <v>0.15311570160652954</v>
      </c>
      <c r="T5" s="98">
        <v>3873650</v>
      </c>
      <c r="U5" s="99">
        <f t="shared" si="9"/>
        <v>312658.84622697043</v>
      </c>
      <c r="V5" s="100">
        <f t="shared" si="4"/>
        <v>0.66950250224767371</v>
      </c>
      <c r="W5" s="97">
        <v>3.2816140772197899</v>
      </c>
      <c r="X5" s="97">
        <v>3.2816140772197899</v>
      </c>
      <c r="Y5" s="96">
        <f t="shared" si="10"/>
        <v>0.15311570160652951</v>
      </c>
      <c r="Z5" s="100">
        <f t="shared" si="5"/>
        <v>0.66950250224767371</v>
      </c>
      <c r="AA5" s="93">
        <v>10.1777278023575</v>
      </c>
      <c r="AC5" s="114">
        <f t="shared" si="11"/>
        <v>10.1777278023575</v>
      </c>
      <c r="AD5" s="79">
        <f t="shared" si="12"/>
        <v>8.0714273676499015</v>
      </c>
      <c r="AE5" s="79">
        <f t="shared" si="6"/>
        <v>8.0714273676499015</v>
      </c>
      <c r="AF5" s="80">
        <f t="shared" si="13"/>
        <v>312658.84622697043</v>
      </c>
      <c r="AG5" s="96">
        <f t="shared" si="14"/>
        <v>0.15311570160652951</v>
      </c>
      <c r="AH5" s="100">
        <f t="shared" si="15"/>
        <v>0.66950250224767371</v>
      </c>
      <c r="AK5" s="83" t="s">
        <v>151</v>
      </c>
      <c r="AL5" s="39">
        <v>-0.13744000000000001</v>
      </c>
      <c r="AM5" s="5"/>
      <c r="AN5" s="5"/>
      <c r="AO5" s="5"/>
      <c r="AP5" s="5"/>
    </row>
    <row r="6" spans="1:42">
      <c r="A6" s="20">
        <v>2019</v>
      </c>
      <c r="B6" s="20">
        <v>20</v>
      </c>
      <c r="C6" s="20" t="s">
        <v>2</v>
      </c>
      <c r="D6" s="24">
        <v>13.622809999999999</v>
      </c>
      <c r="E6" s="24">
        <v>16.7832164852632</v>
      </c>
      <c r="F6" s="24">
        <v>20.69407898</v>
      </c>
      <c r="G6" s="23">
        <v>46063.857300000003</v>
      </c>
      <c r="H6" s="23">
        <v>45534.519899999999</v>
      </c>
      <c r="I6" s="92">
        <v>47034.678099999997</v>
      </c>
      <c r="J6" s="93">
        <v>8.2595578019999998</v>
      </c>
      <c r="K6" s="94">
        <f t="shared" si="0"/>
        <v>-3.9842472733062002</v>
      </c>
      <c r="L6" s="94">
        <f t="shared" si="1"/>
        <v>-2.7488000000000001</v>
      </c>
      <c r="M6" s="94">
        <f t="shared" si="2"/>
        <v>-0.72409509204019551</v>
      </c>
      <c r="N6" s="94">
        <f t="shared" si="3"/>
        <v>0.80241543665360349</v>
      </c>
      <c r="O6" s="95">
        <v>30</v>
      </c>
      <c r="P6" s="96">
        <f t="shared" si="7"/>
        <v>9.2852721235549041</v>
      </c>
      <c r="Q6" s="97">
        <v>3.6512333329030802</v>
      </c>
      <c r="R6" s="97">
        <v>6.9264224037659902E-2</v>
      </c>
      <c r="S6" s="96">
        <f t="shared" si="8"/>
        <v>0.17614244557336722</v>
      </c>
      <c r="T6" s="98">
        <v>3873650</v>
      </c>
      <c r="U6" s="99">
        <f t="shared" si="9"/>
        <v>359678.94361408456</v>
      </c>
      <c r="V6" s="100">
        <f t="shared" si="4"/>
        <v>0.77018755637772607</v>
      </c>
      <c r="W6" s="97">
        <v>3.2816140772197899</v>
      </c>
      <c r="X6" s="97">
        <v>3.2816140772197899</v>
      </c>
      <c r="Y6" s="96">
        <f t="shared" si="10"/>
        <v>0.17614244557336722</v>
      </c>
      <c r="Z6" s="100">
        <f t="shared" si="5"/>
        <v>0.77018755637772607</v>
      </c>
      <c r="AA6" s="93">
        <v>10.5962955363202</v>
      </c>
      <c r="AC6" s="114">
        <f t="shared" si="11"/>
        <v>10.5962955363202</v>
      </c>
      <c r="AD6" s="79">
        <f t="shared" si="12"/>
        <v>9.2852721235549041</v>
      </c>
      <c r="AE6" s="79">
        <f t="shared" si="6"/>
        <v>9.2852721235549041</v>
      </c>
      <c r="AF6" s="80">
        <f t="shared" si="13"/>
        <v>359678.94361408456</v>
      </c>
      <c r="AG6" s="96">
        <f t="shared" si="14"/>
        <v>0.17614244557336722</v>
      </c>
      <c r="AH6" s="100">
        <f t="shared" si="15"/>
        <v>0.77018755637772607</v>
      </c>
      <c r="AK6" s="83" t="s">
        <v>152</v>
      </c>
      <c r="AL6" s="84">
        <v>60</v>
      </c>
      <c r="AM6" s="5"/>
      <c r="AN6" s="5"/>
      <c r="AO6" s="5"/>
      <c r="AP6" s="5"/>
    </row>
    <row r="7" spans="1:42" ht="15.75" thickBot="1">
      <c r="A7" s="20">
        <v>2020</v>
      </c>
      <c r="B7" s="20">
        <v>21</v>
      </c>
      <c r="C7" s="20" t="s">
        <v>2</v>
      </c>
      <c r="D7" s="24">
        <v>13.81981</v>
      </c>
      <c r="E7" s="24">
        <v>16.525930256315799</v>
      </c>
      <c r="F7" s="24">
        <v>21.12180188</v>
      </c>
      <c r="G7" s="23">
        <v>46436.455600000001</v>
      </c>
      <c r="H7" s="23">
        <v>45770.392699999997</v>
      </c>
      <c r="I7" s="92">
        <v>47663.003400000001</v>
      </c>
      <c r="J7" s="93">
        <v>8.2595578019999998</v>
      </c>
      <c r="K7" s="94">
        <f t="shared" si="0"/>
        <v>-4.0164747906664005</v>
      </c>
      <c r="L7" s="94">
        <f t="shared" si="1"/>
        <v>-2.8862399999999999</v>
      </c>
      <c r="M7" s="94">
        <f t="shared" si="2"/>
        <v>-0.71299473497848886</v>
      </c>
      <c r="N7" s="94">
        <f t="shared" si="3"/>
        <v>0.64384827635511055</v>
      </c>
      <c r="O7" s="95">
        <v>30</v>
      </c>
      <c r="P7" s="96">
        <f t="shared" si="7"/>
        <v>10.331314502672527</v>
      </c>
      <c r="Q7" s="97">
        <v>3.6512333329030802</v>
      </c>
      <c r="R7" s="97">
        <v>6.9264224037659902E-2</v>
      </c>
      <c r="S7" s="96">
        <f t="shared" si="8"/>
        <v>0.19598596339162797</v>
      </c>
      <c r="T7" s="98">
        <v>3873650</v>
      </c>
      <c r="U7" s="99">
        <f t="shared" si="9"/>
        <v>400198.96423277428</v>
      </c>
      <c r="V7" s="100">
        <f t="shared" si="4"/>
        <v>0.85695386899837311</v>
      </c>
      <c r="W7" s="97">
        <v>3.2816140772197899</v>
      </c>
      <c r="X7" s="97">
        <v>3.2816140772197899</v>
      </c>
      <c r="Y7" s="96">
        <f t="shared" si="10"/>
        <v>0.19598596339162797</v>
      </c>
      <c r="Z7" s="100">
        <f t="shared" si="5"/>
        <v>0.85695386899837311</v>
      </c>
      <c r="AA7" s="93">
        <v>11.014863270283101</v>
      </c>
      <c r="AC7" s="114">
        <f t="shared" si="11"/>
        <v>11.014863270283101</v>
      </c>
      <c r="AD7" s="79">
        <f t="shared" si="12"/>
        <v>10.331314502672527</v>
      </c>
      <c r="AE7" s="79">
        <f t="shared" si="6"/>
        <v>10.331314502672527</v>
      </c>
      <c r="AF7" s="80">
        <f t="shared" si="13"/>
        <v>400198.96423277428</v>
      </c>
      <c r="AG7" s="96">
        <f t="shared" si="14"/>
        <v>0.19598596339162797</v>
      </c>
      <c r="AH7" s="100">
        <f t="shared" si="15"/>
        <v>0.85695386899837311</v>
      </c>
      <c r="AK7" s="85" t="s">
        <v>153</v>
      </c>
      <c r="AL7" s="86">
        <v>30</v>
      </c>
      <c r="AM7" s="5"/>
      <c r="AN7" s="5"/>
      <c r="AO7" s="5"/>
      <c r="AP7" s="5"/>
    </row>
    <row r="8" spans="1:42" ht="15.75" thickBot="1">
      <c r="A8" s="20">
        <v>2021</v>
      </c>
      <c r="B8" s="20">
        <v>22</v>
      </c>
      <c r="C8" s="20" t="s">
        <v>2</v>
      </c>
      <c r="D8" s="24">
        <v>14.182919999999999</v>
      </c>
      <c r="E8" s="24">
        <v>16.402687838947401</v>
      </c>
      <c r="F8" s="24">
        <v>19.882709999999999</v>
      </c>
      <c r="G8" s="23">
        <v>46812.067799999997</v>
      </c>
      <c r="H8" s="23">
        <v>46007.487300000001</v>
      </c>
      <c r="I8" s="92">
        <v>48299.722399999999</v>
      </c>
      <c r="J8" s="93">
        <v>8.2595578019999998</v>
      </c>
      <c r="K8" s="94">
        <f t="shared" si="0"/>
        <v>-4.0489629922932</v>
      </c>
      <c r="L8" s="94">
        <f t="shared" si="1"/>
        <v>-3.0236800000000001</v>
      </c>
      <c r="M8" s="94">
        <f t="shared" si="2"/>
        <v>-0.70767756412354665</v>
      </c>
      <c r="N8" s="94">
        <f t="shared" si="3"/>
        <v>0.47923724558325298</v>
      </c>
      <c r="O8" s="95">
        <v>30</v>
      </c>
      <c r="P8" s="96">
        <f t="shared" si="7"/>
        <v>11.472967642446408</v>
      </c>
      <c r="Q8" s="97">
        <v>3.6512333329030802</v>
      </c>
      <c r="R8" s="97">
        <v>6.9264224037659902E-2</v>
      </c>
      <c r="S8" s="96">
        <f t="shared" si="8"/>
        <v>0.21764322592097804</v>
      </c>
      <c r="T8" s="98">
        <v>3873650</v>
      </c>
      <c r="U8" s="99">
        <f t="shared" si="9"/>
        <v>444422.61108162528</v>
      </c>
      <c r="V8" s="100">
        <f t="shared" si="4"/>
        <v>0.95165082889929264</v>
      </c>
      <c r="W8" s="97">
        <v>3.2816140772197899</v>
      </c>
      <c r="X8" s="97">
        <v>3.9379368926637479</v>
      </c>
      <c r="Y8" s="96">
        <f t="shared" si="10"/>
        <v>0.18136935493414841</v>
      </c>
      <c r="Z8" s="100">
        <f t="shared" si="5"/>
        <v>0.7930423574160772</v>
      </c>
      <c r="AA8" s="93">
        <v>11.4334310042459</v>
      </c>
      <c r="AB8" s="95">
        <v>80</v>
      </c>
      <c r="AC8" s="114">
        <f t="shared" si="11"/>
        <v>80</v>
      </c>
      <c r="AD8" s="79">
        <f>(P8/100+0.03*(AC8/100-AA8/100)+(AF7-U7)/T8)*100</f>
        <v>13.529964712319032</v>
      </c>
      <c r="AE8" s="79">
        <f t="shared" si="6"/>
        <v>13.529964712319032</v>
      </c>
      <c r="AF8" s="80">
        <f t="shared" si="13"/>
        <v>524103.47807874618</v>
      </c>
      <c r="AG8" s="96">
        <f t="shared" si="14"/>
        <v>0.25666464496000319</v>
      </c>
      <c r="AH8" s="100">
        <f t="shared" si="15"/>
        <v>1.1222730277578861</v>
      </c>
      <c r="AK8" s="5"/>
      <c r="AL8" s="5"/>
      <c r="AM8" s="5"/>
      <c r="AN8" s="5"/>
      <c r="AO8" s="5"/>
      <c r="AP8" s="5"/>
    </row>
    <row r="9" spans="1:42" ht="15.75" thickBot="1">
      <c r="A9" s="20">
        <v>2022</v>
      </c>
      <c r="B9" s="20">
        <v>23</v>
      </c>
      <c r="C9" s="20" t="s">
        <v>2</v>
      </c>
      <c r="D9" s="24">
        <v>14.527290000000001</v>
      </c>
      <c r="E9" s="24">
        <v>16.6244256047368</v>
      </c>
      <c r="F9" s="24">
        <v>19.168579999999999</v>
      </c>
      <c r="G9" s="23">
        <v>47190.718200000003</v>
      </c>
      <c r="H9" s="23">
        <v>46245.81</v>
      </c>
      <c r="I9" s="92">
        <v>48944.947200000002</v>
      </c>
      <c r="J9" s="93">
        <v>8.2595578019999998</v>
      </c>
      <c r="K9" s="94">
        <f t="shared" si="0"/>
        <v>-4.0817139799908002</v>
      </c>
      <c r="L9" s="94">
        <f t="shared" si="1"/>
        <v>-3.1611200000000004</v>
      </c>
      <c r="M9" s="94">
        <f t="shared" si="2"/>
        <v>-0.71724421829076457</v>
      </c>
      <c r="N9" s="94">
        <f t="shared" si="3"/>
        <v>0.29947960371843463</v>
      </c>
      <c r="O9" s="95">
        <v>30</v>
      </c>
      <c r="P9" s="96">
        <f t="shared" si="7"/>
        <v>12.770541099309881</v>
      </c>
      <c r="Q9" s="97">
        <v>3.6512333329030802</v>
      </c>
      <c r="R9" s="97">
        <v>6.9264224037659902E-2</v>
      </c>
      <c r="S9" s="96">
        <f t="shared" si="8"/>
        <v>0.24225831085997671</v>
      </c>
      <c r="T9" s="98">
        <v>3873650</v>
      </c>
      <c r="U9" s="99">
        <f t="shared" si="9"/>
        <v>494686.0652934172</v>
      </c>
      <c r="V9" s="100">
        <f t="shared" si="4"/>
        <v>1.059280946429942</v>
      </c>
      <c r="W9" s="97">
        <v>3.2816140772197899</v>
      </c>
      <c r="X9" s="97">
        <v>3.9379368926637479</v>
      </c>
      <c r="Y9" s="96">
        <f t="shared" si="10"/>
        <v>0.20188192571664726</v>
      </c>
      <c r="Z9" s="100">
        <f t="shared" si="5"/>
        <v>0.88273412202495161</v>
      </c>
      <c r="AA9" s="93">
        <v>11.8519987382086</v>
      </c>
      <c r="AB9" s="95">
        <v>80</v>
      </c>
      <c r="AC9" s="114">
        <f t="shared" si="11"/>
        <v>80</v>
      </c>
      <c r="AD9" s="79">
        <f t="shared" ref="AD9:AD37" si="16">(P9/100+0.03*(AC9/100-AA9/100)+(AF8-U8)/T9)*100</f>
        <v>16.871978207036246</v>
      </c>
      <c r="AE9" s="79">
        <f t="shared" si="6"/>
        <v>16.871978207036246</v>
      </c>
      <c r="AF9" s="80">
        <f t="shared" si="13"/>
        <v>653561.38381685957</v>
      </c>
      <c r="AG9" s="96">
        <f t="shared" si="14"/>
        <v>0.32006294091358595</v>
      </c>
      <c r="AH9" s="100">
        <f t="shared" si="15"/>
        <v>1.3994837731864409</v>
      </c>
      <c r="AK9" s="123" t="s">
        <v>154</v>
      </c>
      <c r="AL9" s="124"/>
      <c r="AM9" s="124"/>
      <c r="AN9" s="124"/>
      <c r="AO9" s="124"/>
      <c r="AP9" s="125"/>
    </row>
    <row r="10" spans="1:42">
      <c r="A10" s="20">
        <v>2023</v>
      </c>
      <c r="B10" s="20">
        <v>24</v>
      </c>
      <c r="C10" s="20" t="s">
        <v>2</v>
      </c>
      <c r="D10" s="24">
        <v>13.84146</v>
      </c>
      <c r="E10" s="24">
        <v>16.2021361368421</v>
      </c>
      <c r="F10" s="24">
        <v>19.3673</v>
      </c>
      <c r="G10" s="23">
        <v>47572.431299999997</v>
      </c>
      <c r="H10" s="23">
        <v>46485.367299999998</v>
      </c>
      <c r="I10" s="92">
        <v>49598.791499999999</v>
      </c>
      <c r="J10" s="93">
        <v>8.2595578019999998</v>
      </c>
      <c r="K10" s="94">
        <f t="shared" si="0"/>
        <v>-4.1147298728621999</v>
      </c>
      <c r="L10" s="94">
        <f t="shared" si="1"/>
        <v>-3.2985600000000002</v>
      </c>
      <c r="M10" s="94">
        <f t="shared" si="2"/>
        <v>-0.6990249614879156</v>
      </c>
      <c r="N10" s="94">
        <f t="shared" si="3"/>
        <v>0.14724296764988409</v>
      </c>
      <c r="O10" s="95">
        <v>30</v>
      </c>
      <c r="P10" s="96">
        <f t="shared" si="7"/>
        <v>13.897668613875434</v>
      </c>
      <c r="Q10" s="97">
        <v>3.6512333329030802</v>
      </c>
      <c r="R10" s="97">
        <v>6.9264224037659902E-2</v>
      </c>
      <c r="S10" s="96">
        <f t="shared" si="8"/>
        <v>0.26364002097539307</v>
      </c>
      <c r="T10" s="98">
        <v>3873650</v>
      </c>
      <c r="U10" s="99">
        <f t="shared" si="9"/>
        <v>538347.04026138573</v>
      </c>
      <c r="V10" s="100">
        <f t="shared" si="4"/>
        <v>1.1527730460278789</v>
      </c>
      <c r="W10" s="97">
        <v>3.2816140772197899</v>
      </c>
      <c r="X10" s="97">
        <v>3.9379368926637479</v>
      </c>
      <c r="Y10" s="96">
        <f t="shared" si="10"/>
        <v>0.21970001747949425</v>
      </c>
      <c r="Z10" s="100">
        <f t="shared" si="5"/>
        <v>0.96064420502323244</v>
      </c>
      <c r="AA10" s="93">
        <v>12.270566472171501</v>
      </c>
      <c r="AB10" s="95">
        <v>80</v>
      </c>
      <c r="AC10" s="114">
        <f t="shared" si="11"/>
        <v>80</v>
      </c>
      <c r="AD10" s="79">
        <f t="shared" si="16"/>
        <v>20.030988727436654</v>
      </c>
      <c r="AE10" s="79">
        <f t="shared" si="6"/>
        <v>20.030988727436654</v>
      </c>
      <c r="AF10" s="80">
        <f t="shared" si="13"/>
        <v>775930.39484035003</v>
      </c>
      <c r="AG10" s="96">
        <f t="shared" si="14"/>
        <v>0.37998965401914536</v>
      </c>
      <c r="AH10" s="100">
        <f t="shared" si="15"/>
        <v>1.6615149297215952</v>
      </c>
      <c r="AK10" s="82"/>
      <c r="AL10" s="105" t="s">
        <v>155</v>
      </c>
      <c r="AM10" s="105" t="s">
        <v>156</v>
      </c>
      <c r="AN10" s="105" t="s">
        <v>157</v>
      </c>
      <c r="AO10" s="105" t="s">
        <v>158</v>
      </c>
      <c r="AP10" s="106" t="s">
        <v>159</v>
      </c>
    </row>
    <row r="11" spans="1:42">
      <c r="A11" s="20">
        <v>2024</v>
      </c>
      <c r="B11" s="20">
        <v>25</v>
      </c>
      <c r="C11" s="20" t="s">
        <v>2</v>
      </c>
      <c r="D11" s="24">
        <v>12.937379999999999</v>
      </c>
      <c r="E11" s="24">
        <v>16.658117030526299</v>
      </c>
      <c r="F11" s="24">
        <v>21.277487279999999</v>
      </c>
      <c r="G11" s="23">
        <v>47957.232100000001</v>
      </c>
      <c r="H11" s="23">
        <v>46726.1656</v>
      </c>
      <c r="I11" s="92">
        <v>50261.370199999998</v>
      </c>
      <c r="J11" s="93">
        <v>8.2595578019999998</v>
      </c>
      <c r="K11" s="94">
        <f t="shared" si="0"/>
        <v>-4.1480128332574004</v>
      </c>
      <c r="L11" s="94">
        <f t="shared" si="1"/>
        <v>-3.4359999999999999</v>
      </c>
      <c r="M11" s="94">
        <f t="shared" si="2"/>
        <v>-0.71869780116502668</v>
      </c>
      <c r="N11" s="94">
        <f t="shared" si="3"/>
        <v>-4.315283242242729E-2</v>
      </c>
      <c r="O11" s="95">
        <v>30</v>
      </c>
      <c r="P11" s="96">
        <f t="shared" si="7"/>
        <v>15.323596028907563</v>
      </c>
      <c r="Q11" s="97">
        <v>3.6512333329030802</v>
      </c>
      <c r="R11" s="97">
        <v>6.9264224037659902E-2</v>
      </c>
      <c r="S11" s="96">
        <f t="shared" si="8"/>
        <v>0.29068999202112145</v>
      </c>
      <c r="T11" s="98">
        <v>3873650</v>
      </c>
      <c r="U11" s="99">
        <f t="shared" si="9"/>
        <v>593582.47757377778</v>
      </c>
      <c r="V11" s="100">
        <f t="shared" si="4"/>
        <v>1.2710497682113471</v>
      </c>
      <c r="W11" s="97">
        <v>3.2816140772197899</v>
      </c>
      <c r="X11" s="97">
        <v>3.9379368926637479</v>
      </c>
      <c r="Y11" s="96">
        <f t="shared" si="10"/>
        <v>0.2422416600176012</v>
      </c>
      <c r="Z11" s="100">
        <f t="shared" si="5"/>
        <v>1.0592081401761224</v>
      </c>
      <c r="AA11" s="93">
        <v>12.6891342061343</v>
      </c>
      <c r="AB11" s="95">
        <v>80</v>
      </c>
      <c r="AC11" s="114">
        <f t="shared" si="11"/>
        <v>80</v>
      </c>
      <c r="AD11" s="79">
        <f t="shared" si="16"/>
        <v>23.476242116284755</v>
      </c>
      <c r="AE11" s="79">
        <f t="shared" si="6"/>
        <v>23.476242116284755</v>
      </c>
      <c r="AF11" s="80">
        <f t="shared" si="13"/>
        <v>909387.45273746445</v>
      </c>
      <c r="AG11" s="96">
        <f t="shared" si="14"/>
        <v>0.44534642003057584</v>
      </c>
      <c r="AH11" s="100">
        <f t="shared" si="15"/>
        <v>1.9472891378815924</v>
      </c>
      <c r="AK11" s="83" t="s">
        <v>160</v>
      </c>
      <c r="AL11" s="88">
        <v>37.89</v>
      </c>
      <c r="AM11" s="88">
        <v>3.22</v>
      </c>
      <c r="AN11" s="88">
        <v>9.64</v>
      </c>
      <c r="AO11" s="88">
        <v>10.53</v>
      </c>
      <c r="AP11" s="89">
        <f>SUM(AL11:AO11)</f>
        <v>61.28</v>
      </c>
    </row>
    <row r="12" spans="1:42">
      <c r="A12" s="20">
        <v>2025</v>
      </c>
      <c r="B12" s="20">
        <v>26</v>
      </c>
      <c r="C12" s="20" t="s">
        <v>2</v>
      </c>
      <c r="D12" s="24">
        <v>13.76365</v>
      </c>
      <c r="E12" s="24">
        <v>17.078121511052601</v>
      </c>
      <c r="F12" s="24">
        <v>20.04327851</v>
      </c>
      <c r="G12" s="23">
        <v>48345.145400000001</v>
      </c>
      <c r="H12" s="23">
        <v>46968.211199999998</v>
      </c>
      <c r="I12" s="92">
        <v>50932.800199999998</v>
      </c>
      <c r="J12" s="93">
        <v>8.2595578019999998</v>
      </c>
      <c r="K12" s="94">
        <f t="shared" si="0"/>
        <v>-4.1815650062276006</v>
      </c>
      <c r="L12" s="94">
        <f t="shared" si="1"/>
        <v>-3.5734400000000002</v>
      </c>
      <c r="M12" s="94">
        <f t="shared" si="2"/>
        <v>-0.73681847447285342</v>
      </c>
      <c r="N12" s="94">
        <f t="shared" si="3"/>
        <v>-0.23226567870045445</v>
      </c>
      <c r="O12" s="95">
        <v>30</v>
      </c>
      <c r="P12" s="96">
        <f t="shared" si="7"/>
        <v>16.734203285775564</v>
      </c>
      <c r="Q12" s="97">
        <v>3.6512333329030802</v>
      </c>
      <c r="R12" s="97">
        <v>6.9264224037659902E-2</v>
      </c>
      <c r="S12" s="96">
        <f t="shared" si="8"/>
        <v>0.31744933829143213</v>
      </c>
      <c r="T12" s="98">
        <v>3873650</v>
      </c>
      <c r="U12" s="99">
        <f t="shared" si="9"/>
        <v>648224.46557944512</v>
      </c>
      <c r="V12" s="100">
        <f t="shared" si="4"/>
        <v>1.3880557257879471</v>
      </c>
      <c r="W12" s="97">
        <v>3.2816140772197899</v>
      </c>
      <c r="X12" s="97">
        <v>3.9379368926637479</v>
      </c>
      <c r="Y12" s="96">
        <f t="shared" si="10"/>
        <v>0.26454111524286011</v>
      </c>
      <c r="Z12" s="100">
        <f t="shared" si="5"/>
        <v>1.1567131048232895</v>
      </c>
      <c r="AA12" s="93">
        <v>13.107701940097099</v>
      </c>
      <c r="AB12" s="95">
        <v>80</v>
      </c>
      <c r="AC12" s="114">
        <f t="shared" si="11"/>
        <v>80</v>
      </c>
      <c r="AD12" s="79">
        <f t="shared" si="16"/>
        <v>26.893618314949848</v>
      </c>
      <c r="AE12" s="79">
        <f t="shared" si="6"/>
        <v>26.893618314949848</v>
      </c>
      <c r="AF12" s="80">
        <f t="shared" si="13"/>
        <v>1041764.6458570547</v>
      </c>
      <c r="AG12" s="96">
        <f t="shared" si="14"/>
        <v>0.51017435324214755</v>
      </c>
      <c r="AH12" s="100">
        <f t="shared" si="15"/>
        <v>2.2307510104740338</v>
      </c>
      <c r="AK12" s="83" t="s">
        <v>161</v>
      </c>
      <c r="AL12" s="88">
        <v>3.5</v>
      </c>
      <c r="AM12" s="88">
        <v>16.03</v>
      </c>
      <c r="AN12" s="88">
        <v>10.48</v>
      </c>
      <c r="AO12" s="88">
        <v>4.75</v>
      </c>
      <c r="AP12" s="89"/>
    </row>
    <row r="13" spans="1:42" ht="15.75" thickBot="1">
      <c r="A13" s="20">
        <v>2026</v>
      </c>
      <c r="B13" s="20">
        <v>27</v>
      </c>
      <c r="C13" s="20" t="s">
        <v>2</v>
      </c>
      <c r="D13" s="24">
        <v>14.51878</v>
      </c>
      <c r="E13" s="24">
        <v>17.209787991578999</v>
      </c>
      <c r="F13" s="24">
        <v>20.2761</v>
      </c>
      <c r="G13" s="23">
        <v>48736.196400000001</v>
      </c>
      <c r="H13" s="23">
        <v>47211.510600000001</v>
      </c>
      <c r="I13" s="92">
        <v>51613.199699999997</v>
      </c>
      <c r="J13" s="93">
        <v>8.2595578019999998</v>
      </c>
      <c r="K13" s="94">
        <f t="shared" si="0"/>
        <v>-4.2153885714216006</v>
      </c>
      <c r="L13" s="94">
        <f t="shared" si="1"/>
        <v>-3.7108800000000004</v>
      </c>
      <c r="M13" s="94">
        <f t="shared" si="2"/>
        <v>-0.74249909310868434</v>
      </c>
      <c r="N13" s="94">
        <f t="shared" si="3"/>
        <v>-0.40920986253028557</v>
      </c>
      <c r="O13" s="95">
        <v>30</v>
      </c>
      <c r="P13" s="96">
        <f t="shared" si="7"/>
        <v>18.026952107440728</v>
      </c>
      <c r="Q13" s="97">
        <v>3.6512333329030802</v>
      </c>
      <c r="R13" s="97">
        <v>6.9264224037659902E-2</v>
      </c>
      <c r="S13" s="96">
        <f t="shared" si="8"/>
        <v>0.34197289946768894</v>
      </c>
      <c r="T13" s="98">
        <v>3873650</v>
      </c>
      <c r="U13" s="99">
        <f t="shared" si="9"/>
        <v>698301.03030987771</v>
      </c>
      <c r="V13" s="100">
        <f t="shared" si="4"/>
        <v>1.4952856532170729</v>
      </c>
      <c r="W13" s="97">
        <v>3.2816140772197899</v>
      </c>
      <c r="X13" s="97">
        <v>3.9379368926637479</v>
      </c>
      <c r="Y13" s="96">
        <f t="shared" si="10"/>
        <v>0.28497741622307415</v>
      </c>
      <c r="Z13" s="100">
        <f t="shared" si="5"/>
        <v>1.246071377680894</v>
      </c>
      <c r="AA13" s="93">
        <v>13.5262696740599</v>
      </c>
      <c r="AB13" s="95">
        <v>80</v>
      </c>
      <c r="AC13" s="114">
        <f t="shared" si="11"/>
        <v>80</v>
      </c>
      <c r="AD13" s="79">
        <f t="shared" si="16"/>
        <v>30.180579046393213</v>
      </c>
      <c r="AE13" s="79">
        <f t="shared" si="6"/>
        <v>30.180579046393213</v>
      </c>
      <c r="AF13" s="80">
        <f t="shared" si="13"/>
        <v>1169090.0002306106</v>
      </c>
      <c r="AG13" s="96">
        <f t="shared" si="14"/>
        <v>0.57252829333522437</v>
      </c>
      <c r="AH13" s="100">
        <f t="shared" si="15"/>
        <v>2.5033952819583125</v>
      </c>
      <c r="AK13" s="83" t="s">
        <v>162</v>
      </c>
      <c r="AL13" s="88">
        <v>3.22</v>
      </c>
      <c r="AM13" s="88">
        <v>2.12</v>
      </c>
      <c r="AN13" s="88">
        <v>2.4</v>
      </c>
      <c r="AO13" s="88">
        <v>2.12</v>
      </c>
      <c r="AP13" s="89"/>
    </row>
    <row r="14" spans="1:42">
      <c r="A14" s="20">
        <v>2027</v>
      </c>
      <c r="B14" s="20">
        <v>28</v>
      </c>
      <c r="C14" s="20" t="s">
        <v>2</v>
      </c>
      <c r="D14" s="24">
        <v>14.40972</v>
      </c>
      <c r="E14" s="24">
        <v>16.721399583157901</v>
      </c>
      <c r="F14" s="24">
        <v>18.379380000000001</v>
      </c>
      <c r="G14" s="23">
        <v>49130.410600000003</v>
      </c>
      <c r="H14" s="23">
        <v>47456.070299999999</v>
      </c>
      <c r="I14" s="92">
        <v>52302.688499999997</v>
      </c>
      <c r="J14" s="93">
        <v>8.2595578019999998</v>
      </c>
      <c r="K14" s="94">
        <f t="shared" si="0"/>
        <v>-4.2494857344364005</v>
      </c>
      <c r="L14" s="94">
        <f t="shared" si="1"/>
        <v>-3.8483200000000002</v>
      </c>
      <c r="M14" s="94">
        <f t="shared" si="2"/>
        <v>-0.7214280636157645</v>
      </c>
      <c r="N14" s="94">
        <f t="shared" si="3"/>
        <v>-0.55967599605216545</v>
      </c>
      <c r="O14" s="95">
        <v>30</v>
      </c>
      <c r="P14" s="96">
        <f t="shared" si="7"/>
        <v>19.091327061180355</v>
      </c>
      <c r="Q14" s="97">
        <v>3.6512333329030802</v>
      </c>
      <c r="R14" s="97">
        <v>6.9264224037659902E-2</v>
      </c>
      <c r="S14" s="96">
        <f t="shared" si="8"/>
        <v>0.36216418787194943</v>
      </c>
      <c r="T14" s="98">
        <v>3873650</v>
      </c>
      <c r="U14" s="99">
        <f t="shared" si="9"/>
        <v>739531.19070541277</v>
      </c>
      <c r="V14" s="100">
        <f t="shared" si="4"/>
        <v>1.5835726020304293</v>
      </c>
      <c r="W14" s="97">
        <v>3.2816140772197899</v>
      </c>
      <c r="X14" s="97">
        <v>3.9379368926637479</v>
      </c>
      <c r="Y14" s="96">
        <f t="shared" si="10"/>
        <v>0.30180348989329125</v>
      </c>
      <c r="Z14" s="100">
        <f t="shared" si="5"/>
        <v>1.3196438350253579</v>
      </c>
      <c r="AA14" s="93">
        <v>13.944837408022799</v>
      </c>
      <c r="AB14" s="95">
        <v>80</v>
      </c>
      <c r="AC14" s="114">
        <f t="shared" si="11"/>
        <v>80</v>
      </c>
      <c r="AD14" s="79">
        <f t="shared" si="16"/>
        <v>33.226608877892154</v>
      </c>
      <c r="AE14" s="79">
        <f t="shared" si="6"/>
        <v>33.226608877892154</v>
      </c>
      <c r="AF14" s="80">
        <f t="shared" si="13"/>
        <v>1287082.5347984694</v>
      </c>
      <c r="AG14" s="96">
        <f t="shared" si="14"/>
        <v>0.63031175263186368</v>
      </c>
      <c r="AH14" s="100">
        <f t="shared" si="15"/>
        <v>2.7560550038661336</v>
      </c>
      <c r="AK14" s="110" t="s">
        <v>163</v>
      </c>
      <c r="AL14" s="103">
        <f>AL13*1.2</f>
        <v>3.8639999999999999</v>
      </c>
      <c r="AM14" s="103">
        <f t="shared" ref="AM14:AO14" si="17">AM13*1.2</f>
        <v>2.544</v>
      </c>
      <c r="AN14" s="103">
        <f t="shared" si="17"/>
        <v>2.88</v>
      </c>
      <c r="AO14" s="103">
        <f t="shared" si="17"/>
        <v>2.544</v>
      </c>
      <c r="AP14" s="111"/>
    </row>
    <row r="15" spans="1:42">
      <c r="A15" s="20">
        <v>2028</v>
      </c>
      <c r="B15" s="20">
        <v>29</v>
      </c>
      <c r="C15" s="20" t="s">
        <v>2</v>
      </c>
      <c r="D15" s="24">
        <v>13.772650000000001</v>
      </c>
      <c r="E15" s="24">
        <v>16.384658360526299</v>
      </c>
      <c r="F15" s="24">
        <v>19.166630000000001</v>
      </c>
      <c r="G15" s="23">
        <v>49527.813399999999</v>
      </c>
      <c r="H15" s="23">
        <v>47701.896800000002</v>
      </c>
      <c r="I15" s="92">
        <v>53001.387999999999</v>
      </c>
      <c r="J15" s="93">
        <v>8.2595578019999998</v>
      </c>
      <c r="K15" s="94">
        <f t="shared" si="0"/>
        <v>-4.2838586922196003</v>
      </c>
      <c r="L15" s="94">
        <f t="shared" si="1"/>
        <v>-3.98576</v>
      </c>
      <c r="M15" s="94">
        <f t="shared" si="2"/>
        <v>-0.7068997003065467</v>
      </c>
      <c r="N15" s="94">
        <f t="shared" si="3"/>
        <v>-0.71696059052614713</v>
      </c>
      <c r="O15" s="95">
        <v>30</v>
      </c>
      <c r="P15" s="96">
        <f t="shared" si="7"/>
        <v>20.158121027450626</v>
      </c>
      <c r="Q15" s="97">
        <v>3.6512333329030802</v>
      </c>
      <c r="R15" s="97">
        <v>6.9264224037659902E-2</v>
      </c>
      <c r="S15" s="96">
        <f t="shared" si="8"/>
        <v>0.38240136516103213</v>
      </c>
      <c r="T15" s="98">
        <v>3873650</v>
      </c>
      <c r="U15" s="99">
        <f t="shared" si="9"/>
        <v>780855.05517984123</v>
      </c>
      <c r="V15" s="100">
        <f t="shared" si="4"/>
        <v>1.6720602012205368</v>
      </c>
      <c r="W15" s="97">
        <v>3.2816140772197899</v>
      </c>
      <c r="X15" s="97">
        <v>3.9379368926637479</v>
      </c>
      <c r="Y15" s="96">
        <f t="shared" si="10"/>
        <v>0.31866780430086017</v>
      </c>
      <c r="Z15" s="100">
        <f t="shared" si="5"/>
        <v>1.3933835010171141</v>
      </c>
      <c r="AA15" s="93">
        <v>14.363405141985499</v>
      </c>
      <c r="AB15" s="95">
        <v>80</v>
      </c>
      <c r="AC15" s="114">
        <f t="shared" si="11"/>
        <v>80</v>
      </c>
      <c r="AD15" s="79">
        <f t="shared" si="16"/>
        <v>36.262500689902865</v>
      </c>
      <c r="AE15" s="79">
        <f t="shared" si="6"/>
        <v>36.262500689902865</v>
      </c>
      <c r="AF15" s="80">
        <f t="shared" si="13"/>
        <v>1404682.3579744222</v>
      </c>
      <c r="AG15" s="96">
        <f t="shared" si="14"/>
        <v>0.68790289278888439</v>
      </c>
      <c r="AH15" s="100">
        <f t="shared" si="15"/>
        <v>3.0078738051900182</v>
      </c>
      <c r="AK15" s="101" t="s">
        <v>164</v>
      </c>
      <c r="AL15" s="104">
        <f>AL13*1.3</f>
        <v>4.1860000000000008</v>
      </c>
      <c r="AM15" s="104">
        <f t="shared" ref="AM15:AO15" si="18">AM13*1.3</f>
        <v>2.7560000000000002</v>
      </c>
      <c r="AN15" s="104">
        <f t="shared" si="18"/>
        <v>3.12</v>
      </c>
      <c r="AO15" s="104">
        <f t="shared" si="18"/>
        <v>2.7560000000000002</v>
      </c>
      <c r="AP15" s="102"/>
    </row>
    <row r="16" spans="1:42" ht="15.75" thickBot="1">
      <c r="A16" s="20">
        <v>2029</v>
      </c>
      <c r="B16" s="20">
        <v>30</v>
      </c>
      <c r="C16" s="20" t="s">
        <v>2</v>
      </c>
      <c r="D16" s="24">
        <v>13.44186</v>
      </c>
      <c r="E16" s="24">
        <v>16.754089413684198</v>
      </c>
      <c r="F16" s="24">
        <v>19.1782401</v>
      </c>
      <c r="G16" s="23">
        <v>49928.430699999997</v>
      </c>
      <c r="H16" s="23">
        <v>47948.996800000001</v>
      </c>
      <c r="I16" s="92">
        <v>53709.421199999997</v>
      </c>
      <c r="J16" s="93">
        <v>8.2595578019999998</v>
      </c>
      <c r="K16" s="94">
        <f t="shared" si="0"/>
        <v>-4.3185096849658002</v>
      </c>
      <c r="L16" s="94">
        <f t="shared" si="1"/>
        <v>-4.1232000000000006</v>
      </c>
      <c r="M16" s="94">
        <f t="shared" si="2"/>
        <v>-0.72283843366399114</v>
      </c>
      <c r="N16" s="94">
        <f t="shared" si="3"/>
        <v>-0.90499031662979224</v>
      </c>
      <c r="O16" s="95">
        <v>30</v>
      </c>
      <c r="P16" s="96">
        <f t="shared" si="7"/>
        <v>21.35921801030079</v>
      </c>
      <c r="Q16" s="97">
        <v>3.6512333329030802</v>
      </c>
      <c r="R16" s="97">
        <v>6.9264224037659902E-2</v>
      </c>
      <c r="S16" s="96">
        <f t="shared" si="8"/>
        <v>0.40518628272885698</v>
      </c>
      <c r="T16" s="98">
        <v>3873650</v>
      </c>
      <c r="U16" s="99">
        <f t="shared" si="9"/>
        <v>827381.34845601651</v>
      </c>
      <c r="V16" s="100">
        <f t="shared" si="4"/>
        <v>1.7716878629502675</v>
      </c>
      <c r="W16" s="97">
        <v>3.2816140772197899</v>
      </c>
      <c r="X16" s="97">
        <v>3.9379368926637479</v>
      </c>
      <c r="Y16" s="96">
        <f t="shared" si="10"/>
        <v>0.33765523560738081</v>
      </c>
      <c r="Z16" s="100">
        <f t="shared" si="5"/>
        <v>1.4764065524585563</v>
      </c>
      <c r="AA16" s="93">
        <v>14.7819728759483</v>
      </c>
      <c r="AB16" s="95">
        <v>80</v>
      </c>
      <c r="AC16" s="114">
        <f t="shared" si="11"/>
        <v>80</v>
      </c>
      <c r="AD16" s="79">
        <f t="shared" si="16"/>
        <v>39.420138486474578</v>
      </c>
      <c r="AE16" s="79">
        <f t="shared" si="6"/>
        <v>39.420138486474578</v>
      </c>
      <c r="AF16" s="80">
        <f t="shared" si="13"/>
        <v>1526998.1944813225</v>
      </c>
      <c r="AG16" s="96">
        <f t="shared" si="14"/>
        <v>0.74780356520020619</v>
      </c>
      <c r="AH16" s="100">
        <f t="shared" si="15"/>
        <v>3.2697910980928375</v>
      </c>
      <c r="AK16" s="107" t="s">
        <v>165</v>
      </c>
      <c r="AL16" s="108">
        <f>AL13*1.4</f>
        <v>4.508</v>
      </c>
      <c r="AM16" s="108">
        <f t="shared" ref="AM16:AO16" si="19">AM13*1.4</f>
        <v>2.968</v>
      </c>
      <c r="AN16" s="108">
        <f t="shared" si="19"/>
        <v>3.36</v>
      </c>
      <c r="AO16" s="108">
        <f t="shared" si="19"/>
        <v>2.968</v>
      </c>
      <c r="AP16" s="109"/>
    </row>
    <row r="17" spans="1:38">
      <c r="A17" s="20">
        <v>2030</v>
      </c>
      <c r="B17" s="20">
        <v>31</v>
      </c>
      <c r="C17" s="20" t="s">
        <v>2</v>
      </c>
      <c r="D17" s="24">
        <v>13.849460000000001</v>
      </c>
      <c r="E17" s="24">
        <v>16.123638448421101</v>
      </c>
      <c r="F17" s="24">
        <v>20.492245319999999</v>
      </c>
      <c r="G17" s="23">
        <v>50332.2886</v>
      </c>
      <c r="H17" s="23">
        <v>48197.376700000001</v>
      </c>
      <c r="I17" s="92">
        <v>54426.913</v>
      </c>
      <c r="J17" s="93">
        <v>8.2595578019999998</v>
      </c>
      <c r="K17" s="94">
        <f t="shared" si="0"/>
        <v>-4.3534409701683998</v>
      </c>
      <c r="L17" s="94">
        <f t="shared" si="1"/>
        <v>-4.2606400000000004</v>
      </c>
      <c r="M17" s="94">
        <f t="shared" si="2"/>
        <v>-0.69563825721868</v>
      </c>
      <c r="N17" s="94">
        <f t="shared" si="3"/>
        <v>-1.0501614253870803</v>
      </c>
      <c r="O17" s="95">
        <v>30</v>
      </c>
      <c r="P17" s="96">
        <f t="shared" si="7"/>
        <v>22.224176882473074</v>
      </c>
      <c r="Q17" s="97">
        <v>3.6512333329030802</v>
      </c>
      <c r="R17" s="97">
        <v>6.9264224037659902E-2</v>
      </c>
      <c r="S17" s="96">
        <f t="shared" si="8"/>
        <v>0.42159463016741083</v>
      </c>
      <c r="T17" s="98">
        <v>3873650</v>
      </c>
      <c r="U17" s="99">
        <f t="shared" si="9"/>
        <v>860886.82780791819</v>
      </c>
      <c r="V17" s="100">
        <f t="shared" si="4"/>
        <v>1.8434338011695295</v>
      </c>
      <c r="W17" s="97">
        <v>3.2816140772197899</v>
      </c>
      <c r="X17" s="97">
        <v>3.9379368926637479</v>
      </c>
      <c r="Y17" s="96">
        <f t="shared" si="10"/>
        <v>0.3513288584728424</v>
      </c>
      <c r="Z17" s="100">
        <f t="shared" si="5"/>
        <v>1.5361948343079412</v>
      </c>
      <c r="AA17" s="93">
        <v>15.200540609911201</v>
      </c>
      <c r="AB17" s="95">
        <v>80</v>
      </c>
      <c r="AC17" s="114">
        <f t="shared" si="11"/>
        <v>80</v>
      </c>
      <c r="AD17" s="79">
        <f t="shared" si="16"/>
        <v>42.229081140349528</v>
      </c>
      <c r="AE17" s="79">
        <f t="shared" si="6"/>
        <v>42.229081140349528</v>
      </c>
      <c r="AF17" s="80">
        <f t="shared" si="13"/>
        <v>1635806.8015931495</v>
      </c>
      <c r="AG17" s="96">
        <f t="shared" si="14"/>
        <v>0.80108945945781596</v>
      </c>
      <c r="AH17" s="100">
        <f t="shared" si="15"/>
        <v>3.5027850965245007</v>
      </c>
    </row>
    <row r="18" spans="1:38">
      <c r="A18" s="20">
        <v>2031</v>
      </c>
      <c r="B18" s="20">
        <v>32</v>
      </c>
      <c r="C18" s="20" t="s">
        <v>2</v>
      </c>
      <c r="D18" s="24">
        <v>14.469429999999999</v>
      </c>
      <c r="E18" s="24">
        <v>16.398413894210499</v>
      </c>
      <c r="F18" s="24">
        <v>19.210809999999999</v>
      </c>
      <c r="G18" s="23">
        <v>50739.413099999998</v>
      </c>
      <c r="H18" s="23">
        <v>48447.043299999998</v>
      </c>
      <c r="I18" s="92">
        <v>55153.989500000003</v>
      </c>
      <c r="J18" s="93">
        <v>8.2595578019999998</v>
      </c>
      <c r="K18" s="94">
        <f t="shared" si="0"/>
        <v>-4.3886547966713998</v>
      </c>
      <c r="L18" s="94">
        <f t="shared" si="1"/>
        <v>-4.3980800000000002</v>
      </c>
      <c r="M18" s="94">
        <f t="shared" si="2"/>
        <v>-0.70749316905181781</v>
      </c>
      <c r="N18" s="94">
        <f t="shared" si="3"/>
        <v>-1.234670163723218</v>
      </c>
      <c r="O18" s="95">
        <v>30</v>
      </c>
      <c r="P18" s="96">
        <f t="shared" si="7"/>
        <v>23.239047502332749</v>
      </c>
      <c r="Q18" s="97">
        <v>3.6512333329030802</v>
      </c>
      <c r="R18" s="97">
        <v>6.9264224037659902E-2</v>
      </c>
      <c r="S18" s="96">
        <f t="shared" si="8"/>
        <v>0.44084681691476091</v>
      </c>
      <c r="T18" s="98">
        <v>3873650</v>
      </c>
      <c r="U18" s="99">
        <f t="shared" si="9"/>
        <v>900199.36357411253</v>
      </c>
      <c r="V18" s="100">
        <f t="shared" si="4"/>
        <v>1.9276145028601568</v>
      </c>
      <c r="W18" s="97">
        <v>3.2816140772197899</v>
      </c>
      <c r="X18" s="97">
        <v>4.2660983003857273</v>
      </c>
      <c r="Y18" s="96">
        <f t="shared" si="10"/>
        <v>0.33911293608827758</v>
      </c>
      <c r="Z18" s="100">
        <f t="shared" si="5"/>
        <v>1.4827803868155049</v>
      </c>
      <c r="AA18" s="93">
        <v>15.619108343873901</v>
      </c>
      <c r="AB18" s="95">
        <v>90</v>
      </c>
      <c r="AC18" s="114">
        <f t="shared" si="11"/>
        <v>90</v>
      </c>
      <c r="AD18" s="79">
        <f t="shared" si="16"/>
        <v>45.475378509892991</v>
      </c>
      <c r="AE18" s="79">
        <f t="shared" si="6"/>
        <v>45.475378509892991</v>
      </c>
      <c r="AF18" s="80">
        <f t="shared" si="13"/>
        <v>1761556.99964847</v>
      </c>
      <c r="AG18" s="96">
        <f t="shared" si="14"/>
        <v>0.86267201192595555</v>
      </c>
      <c r="AH18" s="100">
        <f t="shared" si="15"/>
        <v>3.7720564549784399</v>
      </c>
    </row>
    <row r="19" spans="1:38">
      <c r="A19" s="20">
        <v>2032</v>
      </c>
      <c r="B19" s="20">
        <v>33</v>
      </c>
      <c r="C19" s="20" t="s">
        <v>2</v>
      </c>
      <c r="D19" s="24">
        <v>14.814679999999999</v>
      </c>
      <c r="E19" s="24">
        <v>17.107204593157899</v>
      </c>
      <c r="F19" s="24">
        <v>20.49719</v>
      </c>
      <c r="G19" s="23">
        <v>51149.830699999999</v>
      </c>
      <c r="H19" s="23">
        <v>48698.003199999999</v>
      </c>
      <c r="I19" s="92">
        <v>55890.778899999998</v>
      </c>
      <c r="J19" s="93">
        <v>8.2595578019999998</v>
      </c>
      <c r="K19" s="94">
        <f t="shared" si="0"/>
        <v>-4.4241534565657998</v>
      </c>
      <c r="L19" s="94">
        <f t="shared" si="1"/>
        <v>-4.53552</v>
      </c>
      <c r="M19" s="94">
        <f t="shared" si="2"/>
        <v>-0.73807323496720445</v>
      </c>
      <c r="N19" s="94">
        <f t="shared" si="3"/>
        <v>-1.4381888895330044</v>
      </c>
      <c r="O19" s="95">
        <v>30</v>
      </c>
      <c r="P19" s="96">
        <f t="shared" si="7"/>
        <v>24.245221017590165</v>
      </c>
      <c r="Q19" s="97">
        <v>3.6512333329030802</v>
      </c>
      <c r="R19" s="97">
        <v>6.9264224037659902E-2</v>
      </c>
      <c r="S19" s="96">
        <f t="shared" si="8"/>
        <v>0.45993401880720686</v>
      </c>
      <c r="T19" s="98">
        <v>3873650</v>
      </c>
      <c r="U19" s="99">
        <f t="shared" si="9"/>
        <v>939175.00394788152</v>
      </c>
      <c r="V19" s="100">
        <f t="shared" si="4"/>
        <v>2.0110738038581557</v>
      </c>
      <c r="W19" s="97">
        <v>3.2816140772197899</v>
      </c>
      <c r="X19" s="97">
        <v>4.2660983003857273</v>
      </c>
      <c r="Y19" s="96">
        <f t="shared" si="10"/>
        <v>0.35379539908246677</v>
      </c>
      <c r="Z19" s="100">
        <f t="shared" si="5"/>
        <v>1.546979849121658</v>
      </c>
      <c r="AA19" s="93">
        <v>16.037676077836799</v>
      </c>
      <c r="AB19" s="95">
        <v>90</v>
      </c>
      <c r="AC19" s="114">
        <f t="shared" si="11"/>
        <v>90</v>
      </c>
      <c r="AD19" s="79">
        <f t="shared" si="16"/>
        <v>48.700421742815308</v>
      </c>
      <c r="AE19" s="79">
        <f t="shared" si="6"/>
        <v>48.700421742815308</v>
      </c>
      <c r="AF19" s="80">
        <f t="shared" si="13"/>
        <v>1886483.8868405651</v>
      </c>
      <c r="AG19" s="96">
        <f t="shared" si="14"/>
        <v>0.92385137151475027</v>
      </c>
      <c r="AH19" s="100">
        <f t="shared" si="15"/>
        <v>4.0395648417790619</v>
      </c>
      <c r="AK19" s="5" t="s">
        <v>166</v>
      </c>
      <c r="AL19" s="5" t="s">
        <v>82</v>
      </c>
    </row>
    <row r="20" spans="1:38" ht="18.75">
      <c r="A20" s="20">
        <v>2033</v>
      </c>
      <c r="B20" s="20">
        <v>34</v>
      </c>
      <c r="C20" s="20" t="s">
        <v>2</v>
      </c>
      <c r="D20" s="24">
        <v>14.8996</v>
      </c>
      <c r="E20" s="24">
        <v>17.241569635789499</v>
      </c>
      <c r="F20" s="24">
        <v>19.314254349999999</v>
      </c>
      <c r="G20" s="23">
        <v>51563.568099999997</v>
      </c>
      <c r="H20" s="23">
        <v>48950.263099999996</v>
      </c>
      <c r="I20" s="92">
        <v>56637.410799999998</v>
      </c>
      <c r="J20" s="93">
        <v>8.2595578019999998</v>
      </c>
      <c r="K20" s="94">
        <f t="shared" si="0"/>
        <v>-4.4599392592414002</v>
      </c>
      <c r="L20" s="94">
        <f t="shared" si="1"/>
        <v>-4.6729599999999998</v>
      </c>
      <c r="M20" s="94">
        <f t="shared" si="2"/>
        <v>-0.74387028036650216</v>
      </c>
      <c r="N20" s="94">
        <f t="shared" si="3"/>
        <v>-1.6172117376079025</v>
      </c>
      <c r="O20" s="95">
        <v>30</v>
      </c>
      <c r="P20" s="96">
        <f t="shared" si="7"/>
        <v>25.032307059048719</v>
      </c>
      <c r="Q20" s="97">
        <v>3.6512333329030802</v>
      </c>
      <c r="R20" s="97">
        <v>6.9264224037659902E-2</v>
      </c>
      <c r="S20" s="96">
        <f t="shared" si="8"/>
        <v>0.47486511165772977</v>
      </c>
      <c r="T20" s="98">
        <v>3873650</v>
      </c>
      <c r="U20" s="99">
        <f t="shared" si="9"/>
        <v>969663.96239284065</v>
      </c>
      <c r="V20" s="100">
        <f t="shared" si="4"/>
        <v>2.0763604068638077</v>
      </c>
      <c r="W20" s="97">
        <v>3.2816140772197899</v>
      </c>
      <c r="X20" s="97">
        <v>4.2660983003857273</v>
      </c>
      <c r="Y20" s="96">
        <f t="shared" si="10"/>
        <v>0.36528085512133057</v>
      </c>
      <c r="Z20" s="100">
        <f t="shared" si="5"/>
        <v>1.5972003129721597</v>
      </c>
      <c r="AA20" s="93">
        <v>16.456243811799599</v>
      </c>
      <c r="AB20" s="95">
        <v>90</v>
      </c>
      <c r="AC20" s="114">
        <f t="shared" si="11"/>
        <v>90</v>
      </c>
      <c r="AD20" s="79">
        <f t="shared" si="16"/>
        <v>51.693820469919871</v>
      </c>
      <c r="AE20" s="79">
        <f t="shared" si="6"/>
        <v>51.693820469919871</v>
      </c>
      <c r="AF20" s="80">
        <f t="shared" si="13"/>
        <v>2002437.6766330511</v>
      </c>
      <c r="AG20" s="96">
        <f t="shared" si="14"/>
        <v>0.98063641403718049</v>
      </c>
      <c r="AH20" s="100">
        <f t="shared" si="15"/>
        <v>4.2878589596266501</v>
      </c>
      <c r="AK20" s="5" t="s">
        <v>83</v>
      </c>
      <c r="AL20" s="5" t="s">
        <v>72</v>
      </c>
    </row>
    <row r="21" spans="1:38" ht="18.75">
      <c r="A21" s="20">
        <v>2034</v>
      </c>
      <c r="B21" s="20">
        <v>35</v>
      </c>
      <c r="C21" s="20" t="s">
        <v>2</v>
      </c>
      <c r="D21" s="24">
        <v>13.524760000000001</v>
      </c>
      <c r="E21" s="24">
        <v>17.097479836315799</v>
      </c>
      <c r="F21" s="24">
        <v>20.905282530000001</v>
      </c>
      <c r="G21" s="23">
        <v>51980.652099999999</v>
      </c>
      <c r="H21" s="23">
        <v>49203.829700000002</v>
      </c>
      <c r="I21" s="92">
        <v>57394.016900000002</v>
      </c>
      <c r="J21" s="93">
        <v>8.2595578019999998</v>
      </c>
      <c r="K21" s="94">
        <f t="shared" si="0"/>
        <v>-4.4960145227373998</v>
      </c>
      <c r="L21" s="94">
        <f t="shared" si="1"/>
        <v>-4.8104000000000005</v>
      </c>
      <c r="M21" s="94">
        <f t="shared" si="2"/>
        <v>-0.73765367005800886</v>
      </c>
      <c r="N21" s="94">
        <f t="shared" si="3"/>
        <v>-1.7845103907954094</v>
      </c>
      <c r="O21" s="95">
        <v>30</v>
      </c>
      <c r="P21" s="96">
        <f t="shared" si="7"/>
        <v>25.687587442822451</v>
      </c>
      <c r="Q21" s="97">
        <v>3.6512333329030802</v>
      </c>
      <c r="R21" s="97">
        <v>6.9264224037659902E-2</v>
      </c>
      <c r="S21" s="96">
        <f t="shared" si="8"/>
        <v>0.48729583935189774</v>
      </c>
      <c r="T21" s="98">
        <v>3873650</v>
      </c>
      <c r="U21" s="99">
        <f t="shared" si="9"/>
        <v>995047.23097889184</v>
      </c>
      <c r="V21" s="100">
        <f t="shared" si="4"/>
        <v>2.1307140963201086</v>
      </c>
      <c r="W21" s="97">
        <v>3.2816140772197899</v>
      </c>
      <c r="X21" s="97">
        <v>4.2660983003857273</v>
      </c>
      <c r="Y21" s="96">
        <f t="shared" si="10"/>
        <v>0.37484295334761358</v>
      </c>
      <c r="Z21" s="100">
        <f t="shared" si="5"/>
        <v>1.6390108433231603</v>
      </c>
      <c r="AA21" s="93">
        <v>16.874811545762402</v>
      </c>
      <c r="AB21" s="95">
        <v>90</v>
      </c>
      <c r="AC21" s="114">
        <f t="shared" si="11"/>
        <v>90</v>
      </c>
      <c r="AD21" s="79">
        <f t="shared" si="16"/>
        <v>54.542856507320735</v>
      </c>
      <c r="AE21" s="79">
        <f t="shared" si="6"/>
        <v>54.542856507320735</v>
      </c>
      <c r="AF21" s="80">
        <f t="shared" si="13"/>
        <v>2112799.3610958294</v>
      </c>
      <c r="AG21" s="96">
        <f t="shared" si="14"/>
        <v>1.0346828833788151</v>
      </c>
      <c r="AH21" s="100">
        <f t="shared" si="15"/>
        <v>4.5241785929641969</v>
      </c>
      <c r="AK21" s="5" t="s">
        <v>167</v>
      </c>
      <c r="AL21" s="5" t="s">
        <v>168</v>
      </c>
    </row>
    <row r="22" spans="1:38">
      <c r="A22" s="20">
        <v>2035</v>
      </c>
      <c r="B22" s="20">
        <v>36</v>
      </c>
      <c r="C22" s="20" t="s">
        <v>2</v>
      </c>
      <c r="D22" s="24">
        <v>15.35501</v>
      </c>
      <c r="E22" s="24">
        <v>17.347757687894699</v>
      </c>
      <c r="F22" s="24">
        <v>19.62926745</v>
      </c>
      <c r="G22" s="23">
        <v>52401.109799999998</v>
      </c>
      <c r="H22" s="23">
        <v>49458.709799999997</v>
      </c>
      <c r="I22" s="92">
        <v>58160.730300000003</v>
      </c>
      <c r="J22" s="93">
        <v>8.2595578019999998</v>
      </c>
      <c r="K22" s="94">
        <f t="shared" si="0"/>
        <v>-4.5323815910412</v>
      </c>
      <c r="L22" s="94">
        <f t="shared" si="1"/>
        <v>-4.9478400000000002</v>
      </c>
      <c r="M22" s="94">
        <f t="shared" si="2"/>
        <v>-0.74845165768652888</v>
      </c>
      <c r="N22" s="94">
        <f t="shared" si="3"/>
        <v>-1.9691154467277294</v>
      </c>
      <c r="O22" s="95">
        <v>30</v>
      </c>
      <c r="P22" s="96">
        <f t="shared" si="7"/>
        <v>26.325482151175432</v>
      </c>
      <c r="Q22" s="97">
        <v>3.6512333329030802</v>
      </c>
      <c r="R22" s="97">
        <v>6.9264224037659902E-2</v>
      </c>
      <c r="S22" s="96">
        <f t="shared" si="8"/>
        <v>0.49939675922290161</v>
      </c>
      <c r="T22" s="98">
        <v>3873650</v>
      </c>
      <c r="U22" s="99">
        <f t="shared" si="9"/>
        <v>1019757.0393490072</v>
      </c>
      <c r="V22" s="100">
        <f t="shared" si="4"/>
        <v>2.1836256922448354</v>
      </c>
      <c r="W22" s="97">
        <v>3.2816140772197899</v>
      </c>
      <c r="X22" s="97">
        <v>4.2660983003857273</v>
      </c>
      <c r="Y22" s="96">
        <f t="shared" si="10"/>
        <v>0.38415135324838584</v>
      </c>
      <c r="Z22" s="100">
        <f t="shared" si="5"/>
        <v>1.6797120709575655</v>
      </c>
      <c r="AA22" s="93">
        <v>17.293379279725201</v>
      </c>
      <c r="AB22" s="95">
        <v>90</v>
      </c>
      <c r="AC22" s="114">
        <f t="shared" si="11"/>
        <v>90</v>
      </c>
      <c r="AD22" s="79">
        <f t="shared" si="16"/>
        <v>57.361949837281955</v>
      </c>
      <c r="AE22" s="79">
        <f t="shared" si="6"/>
        <v>57.361949837281955</v>
      </c>
      <c r="AF22" s="80">
        <f t="shared" si="13"/>
        <v>2222001.1698718723</v>
      </c>
      <c r="AG22" s="96">
        <f t="shared" si="14"/>
        <v>1.0881613368728442</v>
      </c>
      <c r="AH22" s="100">
        <f t="shared" si="15"/>
        <v>4.7580145618094818</v>
      </c>
    </row>
    <row r="23" spans="1:38">
      <c r="A23" s="20">
        <v>2036</v>
      </c>
      <c r="B23" s="20">
        <v>37</v>
      </c>
      <c r="C23" s="20" t="s">
        <v>2</v>
      </c>
      <c r="D23" s="24">
        <v>14.92436</v>
      </c>
      <c r="E23" s="24">
        <v>16.6718729589474</v>
      </c>
      <c r="F23" s="24">
        <v>18.326347609999999</v>
      </c>
      <c r="G23" s="23">
        <v>52824.968399999998</v>
      </c>
      <c r="H23" s="23">
        <v>49714.910199999998</v>
      </c>
      <c r="I23" s="92">
        <v>58937.686000000002</v>
      </c>
      <c r="J23" s="93">
        <v>8.2595578019999998</v>
      </c>
      <c r="K23" s="94">
        <f t="shared" si="0"/>
        <v>-4.5690428167896</v>
      </c>
      <c r="L23" s="94">
        <f t="shared" si="1"/>
        <v>-5.08528</v>
      </c>
      <c r="M23" s="94">
        <f t="shared" si="2"/>
        <v>-0.71929128694082667</v>
      </c>
      <c r="N23" s="94">
        <f t="shared" si="3"/>
        <v>-2.114056301730427</v>
      </c>
      <c r="O23" s="95">
        <v>30</v>
      </c>
      <c r="P23" s="96">
        <f t="shared" si="7"/>
        <v>26.76785666670396</v>
      </c>
      <c r="Q23" s="97">
        <v>3.6512333329030802</v>
      </c>
      <c r="R23" s="97">
        <v>6.9264224037659902E-2</v>
      </c>
      <c r="S23" s="96">
        <f t="shared" si="8"/>
        <v>0.50778864348732267</v>
      </c>
      <c r="T23" s="98">
        <v>3873650</v>
      </c>
      <c r="U23" s="99">
        <f t="shared" si="9"/>
        <v>1036893.0797697779</v>
      </c>
      <c r="V23" s="100">
        <f t="shared" si="4"/>
        <v>2.2203194307357492</v>
      </c>
      <c r="W23" s="97">
        <v>3.2816140772197899</v>
      </c>
      <c r="X23" s="97">
        <v>4.2660983003857273</v>
      </c>
      <c r="Y23" s="96">
        <f t="shared" si="10"/>
        <v>0.39060664883640206</v>
      </c>
      <c r="Z23" s="100">
        <f t="shared" si="5"/>
        <v>1.7079380236428838</v>
      </c>
      <c r="AA23" s="93">
        <v>17.711947013688</v>
      </c>
      <c r="AB23" s="95">
        <v>90</v>
      </c>
      <c r="AC23" s="114">
        <f t="shared" si="11"/>
        <v>90</v>
      </c>
      <c r="AD23" s="79">
        <f t="shared" si="16"/>
        <v>59.972965942399838</v>
      </c>
      <c r="AE23" s="79">
        <f t="shared" si="6"/>
        <v>59.972965942399838</v>
      </c>
      <c r="AF23" s="80">
        <f t="shared" si="13"/>
        <v>2323142.7952277716</v>
      </c>
      <c r="AG23" s="96">
        <f t="shared" si="14"/>
        <v>1.1376925467358496</v>
      </c>
      <c r="AH23" s="100">
        <f t="shared" si="15"/>
        <v>4.9745911022602671</v>
      </c>
    </row>
    <row r="24" spans="1:38">
      <c r="A24" s="20">
        <v>2037</v>
      </c>
      <c r="B24" s="20">
        <v>38</v>
      </c>
      <c r="C24" s="20" t="s">
        <v>2</v>
      </c>
      <c r="D24" s="24">
        <v>14.25347</v>
      </c>
      <c r="E24" s="24">
        <v>16.532423788421099</v>
      </c>
      <c r="F24" s="24">
        <v>19.65016</v>
      </c>
      <c r="G24" s="23">
        <v>53252.255599999997</v>
      </c>
      <c r="H24" s="23">
        <v>49972.437700000002</v>
      </c>
      <c r="I24" s="92">
        <v>59725.020900000003</v>
      </c>
      <c r="J24" s="93">
        <v>8.2595578019999998</v>
      </c>
      <c r="K24" s="94">
        <f t="shared" si="0"/>
        <v>-4.6060005958663996</v>
      </c>
      <c r="L24" s="94">
        <f t="shared" si="1"/>
        <v>-5.2227200000000007</v>
      </c>
      <c r="M24" s="94">
        <f t="shared" si="2"/>
        <v>-0.71327489192763993</v>
      </c>
      <c r="N24" s="94">
        <f t="shared" si="3"/>
        <v>-2.2824376857940405</v>
      </c>
      <c r="O24" s="95">
        <v>30</v>
      </c>
      <c r="P24" s="96">
        <f t="shared" si="7"/>
        <v>27.222361607238174</v>
      </c>
      <c r="Q24" s="97">
        <v>3.6512333329030802</v>
      </c>
      <c r="R24" s="97">
        <v>6.9264224037659902E-2</v>
      </c>
      <c r="S24" s="96">
        <f t="shared" si="8"/>
        <v>0.51641064300285489</v>
      </c>
      <c r="T24" s="98">
        <v>3873650</v>
      </c>
      <c r="U24" s="99">
        <f t="shared" si="9"/>
        <v>1054499.0103987814</v>
      </c>
      <c r="V24" s="100">
        <f t="shared" si="4"/>
        <v>2.2580193543194245</v>
      </c>
      <c r="W24" s="97">
        <v>3.2816140772197899</v>
      </c>
      <c r="X24" s="97">
        <v>4.2660983003857273</v>
      </c>
      <c r="Y24" s="96">
        <f t="shared" si="10"/>
        <v>0.3972389561560421</v>
      </c>
      <c r="Z24" s="100">
        <f t="shared" si="5"/>
        <v>1.7369379648610956</v>
      </c>
      <c r="AA24" s="93">
        <v>18.130514747650899</v>
      </c>
      <c r="AB24" s="95">
        <v>90</v>
      </c>
      <c r="AC24" s="114">
        <f t="shared" si="11"/>
        <v>90</v>
      </c>
      <c r="AD24" s="79">
        <f t="shared" si="16"/>
        <v>62.583555440504533</v>
      </c>
      <c r="AE24" s="79">
        <f t="shared" si="6"/>
        <v>62.583555440504533</v>
      </c>
      <c r="AF24" s="80">
        <f t="shared" si="13"/>
        <v>2424267.8953211037</v>
      </c>
      <c r="AG24" s="96">
        <f t="shared" si="14"/>
        <v>1.1872156638255253</v>
      </c>
      <c r="AH24" s="100">
        <f t="shared" si="15"/>
        <v>5.1911322568431251</v>
      </c>
    </row>
    <row r="25" spans="1:38">
      <c r="A25" s="20">
        <v>2038</v>
      </c>
      <c r="B25" s="20">
        <v>39</v>
      </c>
      <c r="C25" s="20" t="s">
        <v>2</v>
      </c>
      <c r="D25" s="24">
        <v>14.832610000000001</v>
      </c>
      <c r="E25" s="24">
        <v>16.690130622105301</v>
      </c>
      <c r="F25" s="24">
        <v>19.062010000000001</v>
      </c>
      <c r="G25" s="23">
        <v>53682.998899999999</v>
      </c>
      <c r="H25" s="23">
        <v>50231.299299999999</v>
      </c>
      <c r="I25" s="92">
        <v>60522.873599999999</v>
      </c>
      <c r="J25" s="93">
        <v>8.2595578019999998</v>
      </c>
      <c r="K25" s="94">
        <f t="shared" si="0"/>
        <v>-4.6432573068565999</v>
      </c>
      <c r="L25" s="94">
        <f t="shared" si="1"/>
        <v>-5.3601600000000005</v>
      </c>
      <c r="M25" s="94">
        <f t="shared" si="2"/>
        <v>-0.72007899556011112</v>
      </c>
      <c r="N25" s="94">
        <f t="shared" si="3"/>
        <v>-2.4639385004167118</v>
      </c>
      <c r="O25" s="95">
        <v>30</v>
      </c>
      <c r="P25" s="96">
        <f t="shared" si="7"/>
        <v>27.647243694017053</v>
      </c>
      <c r="Q25" s="97">
        <v>3.6512333329030802</v>
      </c>
      <c r="R25" s="97">
        <v>6.9264224037659902E-2</v>
      </c>
      <c r="S25" s="96">
        <f t="shared" si="8"/>
        <v>0.52447069432388116</v>
      </c>
      <c r="T25" s="98">
        <v>3873650</v>
      </c>
      <c r="U25" s="99">
        <f t="shared" si="9"/>
        <v>1070957.4553532917</v>
      </c>
      <c r="V25" s="100">
        <f t="shared" si="4"/>
        <v>2.293262144386369</v>
      </c>
      <c r="W25" s="97">
        <v>3.2816140772197899</v>
      </c>
      <c r="X25" s="97">
        <v>4.2660983003857273</v>
      </c>
      <c r="Y25" s="96">
        <f t="shared" si="10"/>
        <v>0.40343899563375468</v>
      </c>
      <c r="Z25" s="100">
        <f t="shared" si="5"/>
        <v>1.7640478033741298</v>
      </c>
      <c r="AA25" s="93">
        <v>18.549082481613599</v>
      </c>
      <c r="AB25" s="95">
        <v>90</v>
      </c>
      <c r="AC25" s="114">
        <f t="shared" si="11"/>
        <v>90</v>
      </c>
      <c r="AD25" s="79">
        <f t="shared" si="16"/>
        <v>65.15196505283501</v>
      </c>
      <c r="AE25" s="79">
        <f t="shared" si="6"/>
        <v>65.15196505283501</v>
      </c>
      <c r="AF25" s="80">
        <f t="shared" si="13"/>
        <v>2523759.0942691434</v>
      </c>
      <c r="AG25" s="96">
        <f t="shared" si="14"/>
        <v>1.2359386246962538</v>
      </c>
      <c r="AH25" s="100">
        <f t="shared" si="15"/>
        <v>5.4041747069485657</v>
      </c>
    </row>
    <row r="26" spans="1:38">
      <c r="A26" s="20">
        <v>2039</v>
      </c>
      <c r="B26" s="20">
        <v>40</v>
      </c>
      <c r="C26" s="20" t="s">
        <v>2</v>
      </c>
      <c r="D26" s="24">
        <v>14.682079999999999</v>
      </c>
      <c r="E26" s="24">
        <v>17.4369304284211</v>
      </c>
      <c r="F26" s="24">
        <v>20.935701519999999</v>
      </c>
      <c r="G26" s="23">
        <v>54117.2264</v>
      </c>
      <c r="H26" s="23">
        <v>50491.501799999998</v>
      </c>
      <c r="I26" s="92">
        <v>61331.384599999998</v>
      </c>
      <c r="J26" s="93">
        <v>8.2595578019999998</v>
      </c>
      <c r="K26" s="94">
        <f t="shared" si="0"/>
        <v>-4.6808153802415999</v>
      </c>
      <c r="L26" s="94">
        <f t="shared" si="1"/>
        <v>-5.4976000000000003</v>
      </c>
      <c r="M26" s="94">
        <f t="shared" si="2"/>
        <v>-0.75229892640379992</v>
      </c>
      <c r="N26" s="94">
        <f t="shared" si="3"/>
        <v>-2.6711565046454004</v>
      </c>
      <c r="O26" s="95">
        <v>30</v>
      </c>
      <c r="P26" s="96">
        <f t="shared" si="7"/>
        <v>28.059091445487191</v>
      </c>
      <c r="Q26" s="97">
        <v>3.6512333329030802</v>
      </c>
      <c r="R26" s="97">
        <v>6.9264224037659902E-2</v>
      </c>
      <c r="S26" s="96">
        <f t="shared" si="8"/>
        <v>0.53228348313421803</v>
      </c>
      <c r="T26" s="98">
        <v>3873650</v>
      </c>
      <c r="U26" s="99">
        <f t="shared" si="9"/>
        <v>1086910.9957781145</v>
      </c>
      <c r="V26" s="100">
        <f t="shared" si="4"/>
        <v>2.327423772509229</v>
      </c>
      <c r="W26" s="97">
        <v>3.2816140772197899</v>
      </c>
      <c r="X26" s="97">
        <v>4.2660983003857273</v>
      </c>
      <c r="Y26" s="96">
        <f t="shared" si="10"/>
        <v>0.40944883318016762</v>
      </c>
      <c r="Z26" s="100">
        <f t="shared" si="5"/>
        <v>1.7903259788532528</v>
      </c>
      <c r="AA26" s="93">
        <v>18.967650215576398</v>
      </c>
      <c r="AB26" s="95">
        <v>90</v>
      </c>
      <c r="AC26" s="114">
        <f t="shared" si="11"/>
        <v>90</v>
      </c>
      <c r="AD26" s="79">
        <f t="shared" si="16"/>
        <v>67.694783297837844</v>
      </c>
      <c r="AE26" s="79">
        <f t="shared" si="6"/>
        <v>67.694783297837844</v>
      </c>
      <c r="AF26" s="80">
        <f t="shared" si="13"/>
        <v>2622258.9732166957</v>
      </c>
      <c r="AG26" s="96">
        <f t="shared" si="14"/>
        <v>1.284176115031852</v>
      </c>
      <c r="AH26" s="100">
        <f t="shared" si="15"/>
        <v>5.6150944241492304</v>
      </c>
    </row>
    <row r="27" spans="1:38">
      <c r="A27" s="20">
        <v>2040</v>
      </c>
      <c r="B27" s="20">
        <v>41</v>
      </c>
      <c r="C27" s="20" t="s">
        <v>2</v>
      </c>
      <c r="D27" s="24">
        <v>14.281420000000001</v>
      </c>
      <c r="E27" s="24">
        <v>17.479949241052601</v>
      </c>
      <c r="F27" s="24">
        <v>22.09911</v>
      </c>
      <c r="G27" s="23">
        <v>54554.9663</v>
      </c>
      <c r="H27" s="23">
        <v>50753.052100000001</v>
      </c>
      <c r="I27" s="92">
        <v>62150.696400000001</v>
      </c>
      <c r="J27" s="93">
        <v>8.2595578019999998</v>
      </c>
      <c r="K27" s="94">
        <f t="shared" si="0"/>
        <v>-4.7186772551522003</v>
      </c>
      <c r="L27" s="94">
        <f t="shared" si="1"/>
        <v>-5.63504</v>
      </c>
      <c r="M27" s="94">
        <f t="shared" si="2"/>
        <v>-0.75415493005597345</v>
      </c>
      <c r="N27" s="94">
        <f t="shared" si="3"/>
        <v>-2.8483143832081739</v>
      </c>
      <c r="O27" s="95">
        <v>30</v>
      </c>
      <c r="P27" s="96">
        <f t="shared" si="7"/>
        <v>28.356944570321151</v>
      </c>
      <c r="Q27" s="97">
        <v>3.6512333329030802</v>
      </c>
      <c r="R27" s="97">
        <v>6.9264224037659902E-2</v>
      </c>
      <c r="S27" s="96">
        <f t="shared" si="8"/>
        <v>0.53793378364580247</v>
      </c>
      <c r="T27" s="98">
        <v>3873650</v>
      </c>
      <c r="U27" s="99">
        <f t="shared" si="9"/>
        <v>1098448.7833482453</v>
      </c>
      <c r="V27" s="100">
        <f t="shared" si="4"/>
        <v>2.3521298626833005</v>
      </c>
      <c r="W27" s="97">
        <v>3.2816140772197899</v>
      </c>
      <c r="X27" s="97">
        <v>4.2660983003857273</v>
      </c>
      <c r="Y27" s="96">
        <f t="shared" si="10"/>
        <v>0.41379521818907877</v>
      </c>
      <c r="Z27" s="100">
        <f t="shared" si="5"/>
        <v>1.8093306636025388</v>
      </c>
      <c r="AA27" s="93">
        <v>19.386217949539301</v>
      </c>
      <c r="AB27" s="95">
        <v>90</v>
      </c>
      <c r="AC27" s="114">
        <f t="shared" si="11"/>
        <v>90</v>
      </c>
      <c r="AD27" s="79">
        <f t="shared" si="16"/>
        <v>70.111049884185633</v>
      </c>
      <c r="AE27" s="79">
        <f t="shared" si="6"/>
        <v>70.111049884185633</v>
      </c>
      <c r="AF27" s="80">
        <f t="shared" si="13"/>
        <v>2715856.6838387568</v>
      </c>
      <c r="AG27" s="96">
        <f t="shared" si="14"/>
        <v>1.330012909044257</v>
      </c>
      <c r="AH27" s="100">
        <f t="shared" si="15"/>
        <v>5.8155170324404208</v>
      </c>
    </row>
    <row r="28" spans="1:38">
      <c r="A28" s="20">
        <v>2041</v>
      </c>
      <c r="B28" s="20">
        <v>42</v>
      </c>
      <c r="C28" s="20" t="s">
        <v>2</v>
      </c>
      <c r="D28" s="24">
        <v>14.42662</v>
      </c>
      <c r="E28" s="24">
        <v>17.118073984210501</v>
      </c>
      <c r="F28" s="24">
        <v>20.989719999999998</v>
      </c>
      <c r="G28" s="23">
        <v>54996.246899999998</v>
      </c>
      <c r="H28" s="23">
        <v>51015.957300000002</v>
      </c>
      <c r="I28" s="92">
        <v>62980.953200000004</v>
      </c>
      <c r="J28" s="93">
        <v>8.2595578019999998</v>
      </c>
      <c r="K28" s="94">
        <f t="shared" si="0"/>
        <v>-4.7568453793685999</v>
      </c>
      <c r="L28" s="94">
        <f t="shared" si="1"/>
        <v>-5.7724799999999998</v>
      </c>
      <c r="M28" s="94">
        <f t="shared" si="2"/>
        <v>-0.73854218397477789</v>
      </c>
      <c r="N28" s="94">
        <f t="shared" si="3"/>
        <v>-3.0083097613433778</v>
      </c>
      <c r="O28" s="95">
        <v>30</v>
      </c>
      <c r="P28" s="96">
        <f t="shared" si="7"/>
        <v>28.588443762104227</v>
      </c>
      <c r="Q28" s="97">
        <v>3.6512333329030802</v>
      </c>
      <c r="R28" s="97">
        <v>6.9264224037659902E-2</v>
      </c>
      <c r="S28" s="96">
        <f t="shared" si="8"/>
        <v>0.54232534409188626</v>
      </c>
      <c r="T28" s="98">
        <v>3873650</v>
      </c>
      <c r="U28" s="99">
        <f t="shared" si="9"/>
        <v>1107416.2517907503</v>
      </c>
      <c r="V28" s="100">
        <f t="shared" si="4"/>
        <v>2.3713320782403993</v>
      </c>
      <c r="W28" s="97">
        <v>3.2816140772197899</v>
      </c>
      <c r="X28" s="97">
        <v>4.5942597081077059</v>
      </c>
      <c r="Y28" s="96">
        <f t="shared" si="10"/>
        <v>0.38737524577991883</v>
      </c>
      <c r="Z28" s="100">
        <f t="shared" si="5"/>
        <v>1.6938086273145709</v>
      </c>
      <c r="AA28" s="93">
        <v>19.804785683502001</v>
      </c>
      <c r="AB28" s="95">
        <v>100</v>
      </c>
      <c r="AC28" s="114">
        <f t="shared" si="11"/>
        <v>100</v>
      </c>
      <c r="AD28" s="79">
        <f t="shared" si="16"/>
        <v>72.748405505463637</v>
      </c>
      <c r="AE28" s="79">
        <f t="shared" si="6"/>
        <v>72.748405505463637</v>
      </c>
      <c r="AF28" s="80">
        <f t="shared" si="13"/>
        <v>2818018.6098623918</v>
      </c>
      <c r="AG28" s="96">
        <f t="shared" si="14"/>
        <v>1.3800437818928943</v>
      </c>
      <c r="AH28" s="100">
        <f t="shared" si="15"/>
        <v>6.0342783626655478</v>
      </c>
    </row>
    <row r="29" spans="1:38">
      <c r="A29" s="20">
        <v>2042</v>
      </c>
      <c r="B29" s="20">
        <v>43</v>
      </c>
      <c r="C29" s="20" t="s">
        <v>2</v>
      </c>
      <c r="D29" s="24">
        <v>13.47161</v>
      </c>
      <c r="E29" s="24">
        <v>16.7608429452632</v>
      </c>
      <c r="F29" s="24">
        <v>20.241810149999999</v>
      </c>
      <c r="G29" s="23">
        <v>55441.096899999997</v>
      </c>
      <c r="H29" s="23">
        <v>51280.224399999999</v>
      </c>
      <c r="I29" s="92">
        <v>63822.301099999997</v>
      </c>
      <c r="J29" s="93">
        <v>8.2595578019999998</v>
      </c>
      <c r="K29" s="94">
        <f t="shared" si="0"/>
        <v>-4.7953222352685998</v>
      </c>
      <c r="L29" s="94">
        <f t="shared" si="1"/>
        <v>-5.9099200000000005</v>
      </c>
      <c r="M29" s="94">
        <f t="shared" si="2"/>
        <v>-0.72312980803043547</v>
      </c>
      <c r="N29" s="94">
        <f t="shared" si="3"/>
        <v>-3.1688142412990361</v>
      </c>
      <c r="O29" s="95">
        <v>30</v>
      </c>
      <c r="P29" s="96">
        <f t="shared" si="7"/>
        <v>28.789310637415426</v>
      </c>
      <c r="Q29" s="97">
        <v>3.6512333329030802</v>
      </c>
      <c r="R29" s="97">
        <v>6.9264224037659902E-2</v>
      </c>
      <c r="S29" s="96">
        <f t="shared" si="8"/>
        <v>0.5461358067451284</v>
      </c>
      <c r="T29" s="98">
        <v>3873650</v>
      </c>
      <c r="U29" s="99">
        <f t="shared" si="9"/>
        <v>1115197.1315062426</v>
      </c>
      <c r="V29" s="100">
        <f t="shared" si="4"/>
        <v>2.3879934281496502</v>
      </c>
      <c r="W29" s="97">
        <v>3.2816140772197899</v>
      </c>
      <c r="X29" s="97">
        <v>4.5942597081077059</v>
      </c>
      <c r="Y29" s="96">
        <f t="shared" si="10"/>
        <v>0.39009700481794879</v>
      </c>
      <c r="Z29" s="100">
        <f t="shared" si="5"/>
        <v>1.7057095915354648</v>
      </c>
      <c r="AA29" s="93">
        <v>20.223353417464899</v>
      </c>
      <c r="AB29" s="95">
        <v>100</v>
      </c>
      <c r="AC29" s="114">
        <f t="shared" si="11"/>
        <v>100</v>
      </c>
      <c r="AD29" s="79">
        <f t="shared" si="16"/>
        <v>75.342571778250871</v>
      </c>
      <c r="AE29" s="79">
        <f t="shared" si="6"/>
        <v>75.342571778250871</v>
      </c>
      <c r="AF29" s="80">
        <f t="shared" si="13"/>
        <v>2918507.5316882152</v>
      </c>
      <c r="AG29" s="96">
        <f t="shared" si="14"/>
        <v>1.429255348924249</v>
      </c>
      <c r="AH29" s="100">
        <f t="shared" si="15"/>
        <v>6.24945725628214</v>
      </c>
    </row>
    <row r="30" spans="1:38">
      <c r="A30" s="20">
        <v>2043</v>
      </c>
      <c r="B30" s="20">
        <v>44</v>
      </c>
      <c r="C30" s="20" t="s">
        <v>2</v>
      </c>
      <c r="D30" s="24">
        <v>13.71067</v>
      </c>
      <c r="E30" s="24">
        <v>17.7890490078947</v>
      </c>
      <c r="F30" s="24">
        <v>22.151816369999999</v>
      </c>
      <c r="G30" s="23">
        <v>55889.5452</v>
      </c>
      <c r="H30" s="23">
        <v>51545.860399999998</v>
      </c>
      <c r="I30" s="92">
        <v>64674.888500000001</v>
      </c>
      <c r="J30" s="93">
        <v>8.2595578019999998</v>
      </c>
      <c r="K30" s="94">
        <f t="shared" si="0"/>
        <v>-4.8341103225288</v>
      </c>
      <c r="L30" s="94">
        <f t="shared" si="1"/>
        <v>-6.0473600000000003</v>
      </c>
      <c r="M30" s="94">
        <f t="shared" si="2"/>
        <v>-0.76749073039660898</v>
      </c>
      <c r="N30" s="94">
        <f t="shared" si="3"/>
        <v>-3.3894032509254095</v>
      </c>
      <c r="O30" s="95">
        <v>30</v>
      </c>
      <c r="P30" s="96">
        <f t="shared" si="7"/>
        <v>29.021151430453198</v>
      </c>
      <c r="Q30" s="97">
        <v>3.6512333329030802</v>
      </c>
      <c r="R30" s="97">
        <v>6.9264224037659902E-2</v>
      </c>
      <c r="S30" s="96">
        <f t="shared" si="8"/>
        <v>0.55053384739767397</v>
      </c>
      <c r="T30" s="98">
        <v>3873650</v>
      </c>
      <c r="U30" s="99">
        <f t="shared" si="9"/>
        <v>1124177.8323857503</v>
      </c>
      <c r="V30" s="100">
        <f t="shared" si="4"/>
        <v>2.4072239785828962</v>
      </c>
      <c r="W30" s="97">
        <v>3.2816140772197899</v>
      </c>
      <c r="X30" s="97">
        <v>4.5942597081077059</v>
      </c>
      <c r="Y30" s="96">
        <f t="shared" si="10"/>
        <v>0.39323846242690996</v>
      </c>
      <c r="Z30" s="100">
        <f t="shared" si="5"/>
        <v>1.7194456989877833</v>
      </c>
      <c r="AA30" s="93">
        <v>20.641921151427699</v>
      </c>
      <c r="AB30" s="95">
        <v>100</v>
      </c>
      <c r="AC30" s="114">
        <f t="shared" si="11"/>
        <v>100</v>
      </c>
      <c r="AD30" s="79">
        <f t="shared" si="16"/>
        <v>77.955154936745814</v>
      </c>
      <c r="AE30" s="79">
        <f t="shared" si="6"/>
        <v>77.955154936745814</v>
      </c>
      <c r="AF30" s="80">
        <f t="shared" si="13"/>
        <v>3019709.8592072539</v>
      </c>
      <c r="AG30" s="96">
        <f t="shared" si="14"/>
        <v>1.4788162859304665</v>
      </c>
      <c r="AH30" s="100">
        <f t="shared" si="15"/>
        <v>6.4661637794620379</v>
      </c>
    </row>
    <row r="31" spans="1:38">
      <c r="A31" s="20">
        <v>2044</v>
      </c>
      <c r="B31" s="20">
        <v>45</v>
      </c>
      <c r="C31" s="20" t="s">
        <v>2</v>
      </c>
      <c r="D31" s="24">
        <v>14.927949999999999</v>
      </c>
      <c r="E31" s="24">
        <v>17.750551055263202</v>
      </c>
      <c r="F31" s="24">
        <v>20.58221</v>
      </c>
      <c r="G31" s="23">
        <v>56341.620900000002</v>
      </c>
      <c r="H31" s="23">
        <v>51812.8724</v>
      </c>
      <c r="I31" s="92">
        <v>65538.865300000005</v>
      </c>
      <c r="J31" s="93">
        <v>8.2595578019999998</v>
      </c>
      <c r="K31" s="94">
        <f t="shared" si="0"/>
        <v>-4.8732121581246002</v>
      </c>
      <c r="L31" s="94">
        <f t="shared" si="1"/>
        <v>-6.1848000000000001</v>
      </c>
      <c r="M31" s="94">
        <f t="shared" si="2"/>
        <v>-0.76582977472827563</v>
      </c>
      <c r="N31" s="94">
        <f t="shared" si="3"/>
        <v>-3.5642841308528759</v>
      </c>
      <c r="O31" s="95">
        <v>30</v>
      </c>
      <c r="P31" s="96">
        <f t="shared" si="7"/>
        <v>29.173876067399089</v>
      </c>
      <c r="Q31" s="97">
        <v>3.6512333329030802</v>
      </c>
      <c r="R31" s="97">
        <v>6.9264224037659902E-2</v>
      </c>
      <c r="S31" s="96">
        <f t="shared" si="8"/>
        <v>0.55343104746817162</v>
      </c>
      <c r="T31" s="98">
        <v>3873650</v>
      </c>
      <c r="U31" s="99">
        <f t="shared" si="9"/>
        <v>1130093.8502848048</v>
      </c>
      <c r="V31" s="100">
        <f t="shared" si="4"/>
        <v>2.4198920634125951</v>
      </c>
      <c r="W31" s="97">
        <v>3.2816140772197899</v>
      </c>
      <c r="X31" s="97">
        <v>4.5942597081077059</v>
      </c>
      <c r="Y31" s="96">
        <f t="shared" si="10"/>
        <v>0.39530789104869396</v>
      </c>
      <c r="Z31" s="100">
        <f t="shared" si="5"/>
        <v>1.7284943310089966</v>
      </c>
      <c r="AA31" s="93">
        <v>21.060488885390399</v>
      </c>
      <c r="AB31" s="95">
        <v>100</v>
      </c>
      <c r="AC31" s="114">
        <f t="shared" si="11"/>
        <v>100</v>
      </c>
      <c r="AD31" s="79">
        <f t="shared" si="16"/>
        <v>80.476064907129995</v>
      </c>
      <c r="AE31" s="79">
        <f t="shared" si="6"/>
        <v>80.476064907129995</v>
      </c>
      <c r="AF31" s="80">
        <f t="shared" si="13"/>
        <v>3117361.088275041</v>
      </c>
      <c r="AG31" s="96">
        <f t="shared" si="14"/>
        <v>1.5266381743301951</v>
      </c>
      <c r="AH31" s="100">
        <f t="shared" si="15"/>
        <v>6.6752662660777009</v>
      </c>
    </row>
    <row r="32" spans="1:38">
      <c r="A32" s="20">
        <v>2045</v>
      </c>
      <c r="B32" s="20">
        <v>46</v>
      </c>
      <c r="C32" s="20" t="s">
        <v>2</v>
      </c>
      <c r="D32" s="24">
        <v>13.78712</v>
      </c>
      <c r="E32" s="24">
        <v>16.606058581052601</v>
      </c>
      <c r="F32" s="24">
        <v>19.14527</v>
      </c>
      <c r="G32" s="23">
        <v>56797.353300000002</v>
      </c>
      <c r="H32" s="23">
        <v>52081.267599999999</v>
      </c>
      <c r="I32" s="92">
        <v>66414.383799999996</v>
      </c>
      <c r="J32" s="93">
        <v>8.2595578019999998</v>
      </c>
      <c r="K32" s="94">
        <f t="shared" si="0"/>
        <v>-4.9126302763302006</v>
      </c>
      <c r="L32" s="94">
        <f t="shared" si="1"/>
        <v>-6.3222400000000007</v>
      </c>
      <c r="M32" s="94">
        <f t="shared" si="2"/>
        <v>-0.7164517914209334</v>
      </c>
      <c r="N32" s="94">
        <f t="shared" si="3"/>
        <v>-3.6917642657511349</v>
      </c>
      <c r="O32" s="95">
        <v>30</v>
      </c>
      <c r="P32" s="96">
        <f t="shared" si="7"/>
        <v>29.270349213783572</v>
      </c>
      <c r="Q32" s="97">
        <v>3.6512333329030802</v>
      </c>
      <c r="R32" s="97">
        <v>6.9264224037659902E-2</v>
      </c>
      <c r="S32" s="96">
        <f t="shared" si="8"/>
        <v>0.55526115171392787</v>
      </c>
      <c r="T32" s="98">
        <v>3873650</v>
      </c>
      <c r="U32" s="99">
        <f t="shared" si="9"/>
        <v>1133830.8823197274</v>
      </c>
      <c r="V32" s="100">
        <f t="shared" si="4"/>
        <v>2.4278942431959369</v>
      </c>
      <c r="W32" s="97">
        <v>3.2816140772197899</v>
      </c>
      <c r="X32" s="97">
        <v>4.5942597081077059</v>
      </c>
      <c r="Y32" s="96">
        <f t="shared" si="10"/>
        <v>0.39661510836709135</v>
      </c>
      <c r="Z32" s="100">
        <f t="shared" si="5"/>
        <v>1.7342101737113835</v>
      </c>
      <c r="AA32" s="93">
        <v>21.479056619353301</v>
      </c>
      <c r="AB32" s="95">
        <v>100</v>
      </c>
      <c r="AC32" s="114">
        <f t="shared" si="11"/>
        <v>100</v>
      </c>
      <c r="AD32" s="79">
        <f t="shared" si="16"/>
        <v>82.928166354933879</v>
      </c>
      <c r="AE32" s="79">
        <f t="shared" si="6"/>
        <v>82.928166354933879</v>
      </c>
      <c r="AF32" s="80">
        <f t="shared" si="13"/>
        <v>3212346.916007896</v>
      </c>
      <c r="AG32" s="96">
        <f t="shared" si="14"/>
        <v>1.5731547588807413</v>
      </c>
      <c r="AH32" s="100">
        <f t="shared" si="15"/>
        <v>6.8786612766863202</v>
      </c>
    </row>
    <row r="33" spans="1:34">
      <c r="A33" s="20">
        <v>2046</v>
      </c>
      <c r="B33" s="20">
        <v>47</v>
      </c>
      <c r="C33" s="20" t="s">
        <v>2</v>
      </c>
      <c r="D33" s="24">
        <v>14.59417</v>
      </c>
      <c r="E33" s="24">
        <v>17.0926266168421</v>
      </c>
      <c r="F33" s="24">
        <v>19.325479999999999</v>
      </c>
      <c r="G33" s="23">
        <v>57256.771999999997</v>
      </c>
      <c r="H33" s="23">
        <v>52351.053099999997</v>
      </c>
      <c r="I33" s="92">
        <v>67301.598199999993</v>
      </c>
      <c r="J33" s="93">
        <v>8.2595578019999998</v>
      </c>
      <c r="K33" s="94">
        <f t="shared" si="0"/>
        <v>-4.9523672373679997</v>
      </c>
      <c r="L33" s="94">
        <f t="shared" si="1"/>
        <v>-6.4596800000000005</v>
      </c>
      <c r="M33" s="94">
        <f t="shared" si="2"/>
        <v>-0.73744428275703555</v>
      </c>
      <c r="N33" s="94">
        <f t="shared" si="3"/>
        <v>-3.889933718125036</v>
      </c>
      <c r="O33" s="95">
        <v>30</v>
      </c>
      <c r="P33" s="96">
        <f t="shared" si="7"/>
        <v>29.398889685843486</v>
      </c>
      <c r="Q33" s="97">
        <v>3.6512333329030802</v>
      </c>
      <c r="R33" s="97">
        <v>6.9264224037659902E-2</v>
      </c>
      <c r="S33" s="96">
        <f t="shared" si="8"/>
        <v>0.55769957600591513</v>
      </c>
      <c r="T33" s="98">
        <v>3873650</v>
      </c>
      <c r="U33" s="99">
        <f t="shared" si="9"/>
        <v>1138810.0903156763</v>
      </c>
      <c r="V33" s="100">
        <f t="shared" si="4"/>
        <v>2.438556318658466</v>
      </c>
      <c r="W33" s="97">
        <v>3.2816140772197899</v>
      </c>
      <c r="X33" s="97">
        <v>4.5942597081077059</v>
      </c>
      <c r="Y33" s="96">
        <f t="shared" si="10"/>
        <v>0.39835684000422505</v>
      </c>
      <c r="Z33" s="100">
        <f t="shared" si="5"/>
        <v>1.7418259418989048</v>
      </c>
      <c r="AA33" s="93">
        <v>21.8976243533161</v>
      </c>
      <c r="AB33" s="95">
        <v>100</v>
      </c>
      <c r="AC33" s="114">
        <f t="shared" si="11"/>
        <v>100</v>
      </c>
      <c r="AD33" s="79">
        <f t="shared" si="16"/>
        <v>85.3997780963943</v>
      </c>
      <c r="AE33" s="79">
        <f t="shared" si="6"/>
        <v>85.3997780963943</v>
      </c>
      <c r="AF33" s="80">
        <f t="shared" si="13"/>
        <v>3308088.504230978</v>
      </c>
      <c r="AG33" s="96">
        <f t="shared" si="14"/>
        <v>1.6200414554530771</v>
      </c>
      <c r="AH33" s="100">
        <f t="shared" si="15"/>
        <v>7.0836746120134393</v>
      </c>
    </row>
    <row r="34" spans="1:34">
      <c r="A34" s="20">
        <v>2047</v>
      </c>
      <c r="B34" s="20">
        <v>48</v>
      </c>
      <c r="C34" s="20" t="s">
        <v>2</v>
      </c>
      <c r="D34" s="24">
        <v>14.650510000000001</v>
      </c>
      <c r="E34" s="24">
        <v>16.8203215773684</v>
      </c>
      <c r="F34" s="24">
        <v>19.731780000000001</v>
      </c>
      <c r="G34" s="23">
        <v>57719.906799999997</v>
      </c>
      <c r="H34" s="23">
        <v>52622.235999999997</v>
      </c>
      <c r="I34" s="92">
        <v>68200.664699999994</v>
      </c>
      <c r="J34" s="93">
        <v>8.2595578019999998</v>
      </c>
      <c r="K34" s="94">
        <f t="shared" si="0"/>
        <v>-4.9924256187592002</v>
      </c>
      <c r="L34" s="94">
        <f t="shared" si="1"/>
        <v>-6.5971200000000003</v>
      </c>
      <c r="M34" s="94">
        <f t="shared" si="2"/>
        <v>-0.72569595413398225</v>
      </c>
      <c r="N34" s="94">
        <f t="shared" si="3"/>
        <v>-4.0556837708931832</v>
      </c>
      <c r="O34" s="95">
        <v>30</v>
      </c>
      <c r="P34" s="96">
        <f t="shared" si="7"/>
        <v>29.489141010346746</v>
      </c>
      <c r="Q34" s="97">
        <v>3.6512333329030802</v>
      </c>
      <c r="R34" s="97">
        <v>6.9264224037659902E-2</v>
      </c>
      <c r="S34" s="96">
        <f t="shared" si="8"/>
        <v>0.55941165173215168</v>
      </c>
      <c r="T34" s="98">
        <v>3873650</v>
      </c>
      <c r="U34" s="99">
        <f t="shared" si="9"/>
        <v>1142306.1107472966</v>
      </c>
      <c r="V34" s="100">
        <f t="shared" si="4"/>
        <v>2.4460424155820752</v>
      </c>
      <c r="W34" s="97">
        <v>3.2816140772197899</v>
      </c>
      <c r="X34" s="97">
        <v>4.5942597081077059</v>
      </c>
      <c r="Y34" s="96">
        <f t="shared" si="10"/>
        <v>0.39957975123725126</v>
      </c>
      <c r="Z34" s="100">
        <f t="shared" si="5"/>
        <v>1.7471731539871969</v>
      </c>
      <c r="AA34" s="93">
        <v>22.3161920872789</v>
      </c>
      <c r="AB34" s="95">
        <v>100</v>
      </c>
      <c r="AC34" s="114">
        <f t="shared" si="11"/>
        <v>100</v>
      </c>
      <c r="AD34" s="79">
        <f t="shared" si="16"/>
        <v>87.820543658279206</v>
      </c>
      <c r="AE34" s="79">
        <f t="shared" si="6"/>
        <v>87.820543658279206</v>
      </c>
      <c r="AF34" s="80">
        <f t="shared" si="13"/>
        <v>3401860.4894189322</v>
      </c>
      <c r="AG34" s="96">
        <f t="shared" si="14"/>
        <v>1.6659635954352219</v>
      </c>
      <c r="AH34" s="100">
        <f t="shared" si="15"/>
        <v>7.2844703978409484</v>
      </c>
    </row>
    <row r="35" spans="1:34">
      <c r="A35" s="20">
        <v>2048</v>
      </c>
      <c r="B35" s="20">
        <v>49</v>
      </c>
      <c r="C35" s="20" t="s">
        <v>2</v>
      </c>
      <c r="D35" s="24">
        <v>14.442819999999999</v>
      </c>
      <c r="E35" s="24">
        <v>17.0000709768421</v>
      </c>
      <c r="F35" s="24">
        <v>22.663982690000001</v>
      </c>
      <c r="G35" s="23">
        <v>58186.787799999998</v>
      </c>
      <c r="H35" s="23">
        <v>52894.823799999998</v>
      </c>
      <c r="I35" s="92">
        <v>69111.741500000004</v>
      </c>
      <c r="J35" s="93">
        <v>8.2595578019999998</v>
      </c>
      <c r="K35" s="94">
        <f t="shared" si="0"/>
        <v>-5.0328080239731996</v>
      </c>
      <c r="L35" s="94">
        <f t="shared" si="1"/>
        <v>-6.7345600000000001</v>
      </c>
      <c r="M35" s="94">
        <f t="shared" si="2"/>
        <v>-0.73345106222487555</v>
      </c>
      <c r="N35" s="94">
        <f t="shared" si="3"/>
        <v>-4.2412612841980755</v>
      </c>
      <c r="O35" s="95">
        <v>30</v>
      </c>
      <c r="P35" s="96">
        <f t="shared" si="7"/>
        <v>29.574440620512327</v>
      </c>
      <c r="Q35" s="97">
        <v>3.6512333329030802</v>
      </c>
      <c r="R35" s="97">
        <v>6.9264224037659902E-2</v>
      </c>
      <c r="S35" s="96">
        <f t="shared" si="8"/>
        <v>0.56102979299296685</v>
      </c>
      <c r="T35" s="98">
        <v>3873650</v>
      </c>
      <c r="U35" s="99">
        <f t="shared" si="9"/>
        <v>1145610.3190964756</v>
      </c>
      <c r="V35" s="100">
        <f t="shared" si="4"/>
        <v>2.4531177815421898</v>
      </c>
      <c r="W35" s="97">
        <v>3.2816140772197899</v>
      </c>
      <c r="X35" s="97">
        <v>4.5942597081077059</v>
      </c>
      <c r="Y35" s="96">
        <f t="shared" si="10"/>
        <v>0.40073556642354774</v>
      </c>
      <c r="Z35" s="100">
        <f t="shared" si="5"/>
        <v>1.75222698681585</v>
      </c>
      <c r="AA35" s="93">
        <v>22.734759821241699</v>
      </c>
      <c r="AB35" s="95">
        <v>100</v>
      </c>
      <c r="AC35" s="114">
        <f t="shared" si="11"/>
        <v>100</v>
      </c>
      <c r="AD35" s="79">
        <f t="shared" si="16"/>
        <v>90.223800473807529</v>
      </c>
      <c r="AE35" s="79">
        <f t="shared" si="6"/>
        <v>90.223800473807529</v>
      </c>
      <c r="AF35" s="80">
        <f t="shared" si="13"/>
        <v>3494954.2470536451</v>
      </c>
      <c r="AG35" s="96">
        <f t="shared" si="14"/>
        <v>1.7115535929275034</v>
      </c>
      <c r="AH35" s="100">
        <f t="shared" si="15"/>
        <v>7.4838138817442745</v>
      </c>
    </row>
    <row r="36" spans="1:34">
      <c r="A36" s="20">
        <v>2049</v>
      </c>
      <c r="B36" s="20">
        <v>50</v>
      </c>
      <c r="C36" s="20" t="s">
        <v>2</v>
      </c>
      <c r="D36" s="24">
        <v>14.50244</v>
      </c>
      <c r="E36" s="24">
        <v>17.556657471579001</v>
      </c>
      <c r="F36" s="24">
        <v>20.552119999999999</v>
      </c>
      <c r="G36" s="23">
        <v>58657.445299999999</v>
      </c>
      <c r="H36" s="23">
        <v>53168.823600000003</v>
      </c>
      <c r="I36" s="92">
        <v>70034.989300000001</v>
      </c>
      <c r="J36" s="93">
        <v>8.2595578019999998</v>
      </c>
      <c r="K36" s="94">
        <f t="shared" si="0"/>
        <v>-5.0735170737782003</v>
      </c>
      <c r="L36" s="94">
        <f t="shared" si="1"/>
        <v>-6.8719999999999999</v>
      </c>
      <c r="M36" s="94">
        <f t="shared" si="2"/>
        <v>-0.75746442995380447</v>
      </c>
      <c r="N36" s="94">
        <f t="shared" si="3"/>
        <v>-4.4434237017320051</v>
      </c>
      <c r="O36" s="95">
        <v>30</v>
      </c>
      <c r="P36" s="96">
        <f t="shared" si="7"/>
        <v>29.651429014667968</v>
      </c>
      <c r="Q36" s="97">
        <v>3.6512333329030802</v>
      </c>
      <c r="R36" s="97">
        <v>6.9264224037659902E-2</v>
      </c>
      <c r="S36" s="96">
        <f t="shared" si="8"/>
        <v>0.56249026974010918</v>
      </c>
      <c r="T36" s="98">
        <v>3873650</v>
      </c>
      <c r="U36" s="99">
        <f t="shared" si="9"/>
        <v>1148592.5800266857</v>
      </c>
      <c r="V36" s="100">
        <f t="shared" si="4"/>
        <v>2.4595037551975834</v>
      </c>
      <c r="W36" s="97">
        <v>3.2816140772197899</v>
      </c>
      <c r="X36" s="97">
        <v>4.5942597081077059</v>
      </c>
      <c r="Y36" s="96">
        <f t="shared" si="10"/>
        <v>0.40177876410007796</v>
      </c>
      <c r="Z36" s="100">
        <f t="shared" si="5"/>
        <v>1.7567883965697024</v>
      </c>
      <c r="AA36" s="93">
        <v>23.153327555204601</v>
      </c>
      <c r="AB36" s="95">
        <v>100</v>
      </c>
      <c r="AC36" s="114">
        <f t="shared" si="11"/>
        <v>100</v>
      </c>
      <c r="AD36" s="79">
        <f t="shared" si="16"/>
        <v>92.606189041307047</v>
      </c>
      <c r="AE36" s="79">
        <f t="shared" si="6"/>
        <v>92.606189041307047</v>
      </c>
      <c r="AF36" s="80">
        <f t="shared" si="13"/>
        <v>3587239.6417985903</v>
      </c>
      <c r="AG36" s="96">
        <f t="shared" si="14"/>
        <v>1.7567477178816719</v>
      </c>
      <c r="AH36" s="100">
        <f t="shared" si="15"/>
        <v>7.6814264023821934</v>
      </c>
    </row>
    <row r="37" spans="1:34">
      <c r="A37" s="20">
        <v>2050</v>
      </c>
      <c r="B37" s="20">
        <v>51</v>
      </c>
      <c r="C37" s="20" t="s">
        <v>2</v>
      </c>
      <c r="D37" s="24">
        <v>15.148260000000001</v>
      </c>
      <c r="E37" s="24">
        <v>17.900492767894701</v>
      </c>
      <c r="F37" s="24">
        <v>20.884879999999999</v>
      </c>
      <c r="G37" s="23">
        <v>59131.909800000001</v>
      </c>
      <c r="H37" s="23">
        <v>53444.242700000003</v>
      </c>
      <c r="I37" s="92">
        <v>70970.570500000002</v>
      </c>
      <c r="J37" s="93">
        <v>8.2595578019999998</v>
      </c>
      <c r="K37" s="94">
        <f t="shared" si="0"/>
        <v>-5.1145554062412</v>
      </c>
      <c r="L37" s="94">
        <f t="shared" si="1"/>
        <v>-7.0094400000000006</v>
      </c>
      <c r="M37" s="94">
        <f t="shared" si="2"/>
        <v>-0.77229885997804903</v>
      </c>
      <c r="N37" s="94">
        <f t="shared" si="3"/>
        <v>-4.6367364642192497</v>
      </c>
      <c r="O37" s="95">
        <v>30</v>
      </c>
      <c r="P37" s="96">
        <f t="shared" si="7"/>
        <v>29.712111408855655</v>
      </c>
      <c r="Q37" s="97">
        <v>3.6512333329030802</v>
      </c>
      <c r="R37" s="97">
        <v>6.9264224037659902E-2</v>
      </c>
      <c r="S37" s="96">
        <f t="shared" si="8"/>
        <v>0.56364142020433206</v>
      </c>
      <c r="T37" s="98">
        <v>3873650</v>
      </c>
      <c r="U37" s="99">
        <f t="shared" si="9"/>
        <v>1150943.2035891369</v>
      </c>
      <c r="V37" s="100">
        <f t="shared" si="4"/>
        <v>2.4645371914041538</v>
      </c>
      <c r="W37" s="97">
        <v>3.2816140772197899</v>
      </c>
      <c r="X37" s="97">
        <v>4.5942597081077059</v>
      </c>
      <c r="Y37" s="96">
        <f t="shared" si="10"/>
        <v>0.40260101443166574</v>
      </c>
      <c r="Z37" s="100">
        <f t="shared" si="5"/>
        <v>1.7603837081458245</v>
      </c>
      <c r="AA37" s="93">
        <v>23.571895289167301</v>
      </c>
      <c r="AB37" s="95">
        <v>100</v>
      </c>
      <c r="AC37" s="114">
        <f t="shared" si="11"/>
        <v>100</v>
      </c>
      <c r="AD37" s="79">
        <f t="shared" si="16"/>
        <v>94.959714576819707</v>
      </c>
      <c r="AE37" s="79">
        <f t="shared" si="6"/>
        <v>94.959714576819707</v>
      </c>
      <c r="AF37" s="80">
        <f t="shared" si="13"/>
        <v>3678406.9837049763</v>
      </c>
      <c r="AG37" s="96">
        <f t="shared" si="14"/>
        <v>1.8013943085284794</v>
      </c>
      <c r="AH37" s="100">
        <f t="shared" si="15"/>
        <v>7.876644814610601</v>
      </c>
    </row>
    <row r="38" spans="1:34">
      <c r="A38" s="20">
        <v>2016</v>
      </c>
      <c r="B38" s="20">
        <v>17</v>
      </c>
      <c r="C38" s="20" t="s">
        <v>4</v>
      </c>
      <c r="D38" s="24">
        <v>14.29078</v>
      </c>
      <c r="E38" s="24">
        <v>16.769281241579002</v>
      </c>
      <c r="F38" s="24">
        <v>18.464490000000001</v>
      </c>
      <c r="G38" s="23">
        <v>42778.044600000001</v>
      </c>
      <c r="H38" s="23">
        <v>42126.630499999999</v>
      </c>
      <c r="I38" s="92">
        <v>42895.807500000003</v>
      </c>
      <c r="J38" s="93">
        <v>8.3114177950000006</v>
      </c>
      <c r="K38" s="94">
        <f t="shared" si="0"/>
        <v>-3.7000441896324001</v>
      </c>
      <c r="L38" s="94">
        <f t="shared" si="1"/>
        <v>-2.3364799999999999</v>
      </c>
      <c r="M38" s="94">
        <f t="shared" si="2"/>
        <v>-0.72349386988668452</v>
      </c>
      <c r="N38" s="94">
        <f t="shared" si="3"/>
        <v>1.5513997354809157</v>
      </c>
      <c r="O38" s="95">
        <v>30</v>
      </c>
      <c r="P38" s="96">
        <f t="shared" si="7"/>
        <v>5.2465258442939797</v>
      </c>
      <c r="Q38" s="97">
        <v>3.6978232868031902</v>
      </c>
      <c r="R38" s="97">
        <v>0.10168236227259</v>
      </c>
      <c r="S38" s="96">
        <f t="shared" si="8"/>
        <v>0.14426842501530279</v>
      </c>
      <c r="T38" s="98">
        <v>4920538</v>
      </c>
      <c r="U38" s="99">
        <f t="shared" si="9"/>
        <v>258157.2978483061</v>
      </c>
      <c r="V38" s="100">
        <f t="shared" si="4"/>
        <v>0.55279727079102159</v>
      </c>
      <c r="W38" s="97">
        <v>3.3174657595928099</v>
      </c>
      <c r="X38" s="97">
        <v>3.3174657595928099</v>
      </c>
      <c r="Y38" s="96">
        <f t="shared" si="10"/>
        <v>0.14426842501530279</v>
      </c>
      <c r="Z38" s="100">
        <f t="shared" si="5"/>
        <v>0.55279727079102159</v>
      </c>
      <c r="AA38" s="93">
        <v>9.5342867034300998</v>
      </c>
      <c r="AC38" s="114">
        <f t="shared" si="11"/>
        <v>9.5342867034300998</v>
      </c>
      <c r="AD38" s="79">
        <f>O38/(EXP(N38)+1)</f>
        <v>5.2465258442939797</v>
      </c>
      <c r="AE38" s="79">
        <f t="shared" si="6"/>
        <v>5.2465258442939797</v>
      </c>
      <c r="AF38" s="80">
        <f t="shared" si="13"/>
        <v>258157.2978483061</v>
      </c>
      <c r="AG38" s="96">
        <f t="shared" si="14"/>
        <v>0.14426842501530279</v>
      </c>
      <c r="AH38" s="100">
        <f t="shared" si="15"/>
        <v>0.55279727079102159</v>
      </c>
    </row>
    <row r="39" spans="1:34">
      <c r="A39" s="20">
        <v>2017</v>
      </c>
      <c r="B39" s="20">
        <v>18</v>
      </c>
      <c r="C39" s="20" t="s">
        <v>4</v>
      </c>
      <c r="D39" s="24">
        <v>14.974410000000001</v>
      </c>
      <c r="E39" s="24">
        <v>17.201643246842099</v>
      </c>
      <c r="F39" s="24">
        <v>20.01896</v>
      </c>
      <c r="G39" s="23">
        <v>43731.630700000002</v>
      </c>
      <c r="H39" s="23">
        <v>42409.901299999998</v>
      </c>
      <c r="I39" s="92">
        <v>43972.738100000002</v>
      </c>
      <c r="J39" s="93">
        <v>8.3114177950000006</v>
      </c>
      <c r="K39" s="94">
        <f t="shared" si="0"/>
        <v>-3.7825236657658001</v>
      </c>
      <c r="L39" s="94">
        <f t="shared" si="1"/>
        <v>-2.4739200000000001</v>
      </c>
      <c r="M39" s="94">
        <f t="shared" si="2"/>
        <v>-0.74214769624175558</v>
      </c>
      <c r="N39" s="94">
        <f t="shared" si="3"/>
        <v>1.3128264329924448</v>
      </c>
      <c r="O39" s="95">
        <v>30</v>
      </c>
      <c r="P39" s="96">
        <f t="shared" si="7"/>
        <v>6.3604279187534214</v>
      </c>
      <c r="Q39" s="97">
        <v>3.6978232868031902</v>
      </c>
      <c r="R39" s="97">
        <v>0.10168236227259</v>
      </c>
      <c r="S39" s="96">
        <f t="shared" si="8"/>
        <v>0.17489838904727595</v>
      </c>
      <c r="T39" s="98">
        <v>4920538</v>
      </c>
      <c r="U39" s="99">
        <f t="shared" si="9"/>
        <v>312967.2727048712</v>
      </c>
      <c r="V39" s="100">
        <f t="shared" si="4"/>
        <v>0.67016294189685</v>
      </c>
      <c r="W39" s="97">
        <v>3.3174657595928099</v>
      </c>
      <c r="X39" s="97">
        <v>3.3174657595928099</v>
      </c>
      <c r="Y39" s="96">
        <f t="shared" si="10"/>
        <v>0.17489838904727595</v>
      </c>
      <c r="Z39" s="100">
        <f t="shared" si="5"/>
        <v>0.67016294189685</v>
      </c>
      <c r="AA39" s="93">
        <v>10.0526423895083</v>
      </c>
      <c r="AC39" s="114">
        <f t="shared" si="11"/>
        <v>10.0526423895083</v>
      </c>
      <c r="AD39" s="79">
        <f t="shared" ref="AD39:AD42" si="20">O39/(EXP(N39)+1)</f>
        <v>6.3604279187534214</v>
      </c>
      <c r="AE39" s="79">
        <f t="shared" si="6"/>
        <v>6.3604279187534214</v>
      </c>
      <c r="AF39" s="80">
        <f t="shared" si="13"/>
        <v>312967.2727048712</v>
      </c>
      <c r="AG39" s="96">
        <f t="shared" si="14"/>
        <v>0.17489838904727595</v>
      </c>
      <c r="AH39" s="100">
        <f t="shared" si="15"/>
        <v>0.67016294189685</v>
      </c>
    </row>
    <row r="40" spans="1:34">
      <c r="A40" s="20">
        <v>2018</v>
      </c>
      <c r="B40" s="20">
        <v>19</v>
      </c>
      <c r="C40" s="20" t="s">
        <v>4</v>
      </c>
      <c r="D40" s="24">
        <v>14.72791</v>
      </c>
      <c r="E40" s="24">
        <v>16.846016723684201</v>
      </c>
      <c r="F40" s="24">
        <v>20.857289999999999</v>
      </c>
      <c r="G40" s="23">
        <v>44706.473599999998</v>
      </c>
      <c r="H40" s="23">
        <v>42695.076800000003</v>
      </c>
      <c r="I40" s="92">
        <v>45076.705900000001</v>
      </c>
      <c r="J40" s="93">
        <v>8.3114177950000006</v>
      </c>
      <c r="K40" s="94">
        <f t="shared" si="0"/>
        <v>-3.8668417275583997</v>
      </c>
      <c r="L40" s="94">
        <f t="shared" si="1"/>
        <v>-2.6113600000000003</v>
      </c>
      <c r="M40" s="94">
        <f t="shared" si="2"/>
        <v>-0.72680454552663121</v>
      </c>
      <c r="N40" s="94">
        <f t="shared" si="3"/>
        <v>1.1064115219149688</v>
      </c>
      <c r="O40" s="95">
        <v>30</v>
      </c>
      <c r="P40" s="96">
        <f t="shared" si="7"/>
        <v>7.4562149074703132</v>
      </c>
      <c r="Q40" s="97">
        <v>3.6978232868031902</v>
      </c>
      <c r="R40" s="97">
        <v>0.10168236227259</v>
      </c>
      <c r="S40" s="96">
        <f t="shared" si="8"/>
        <v>0.20503022632515389</v>
      </c>
      <c r="T40" s="98">
        <v>4920538</v>
      </c>
      <c r="U40" s="99">
        <f t="shared" si="9"/>
        <v>366885.88788374164</v>
      </c>
      <c r="V40" s="100">
        <f t="shared" si="4"/>
        <v>0.78561992709207418</v>
      </c>
      <c r="W40" s="97">
        <v>3.3174657595928099</v>
      </c>
      <c r="X40" s="97">
        <v>3.3174657595928099</v>
      </c>
      <c r="Y40" s="96">
        <f t="shared" si="10"/>
        <v>0.20503022632515389</v>
      </c>
      <c r="Z40" s="100">
        <f t="shared" si="5"/>
        <v>0.78561992709207418</v>
      </c>
      <c r="AA40" s="93">
        <v>10.570998075586701</v>
      </c>
      <c r="AC40" s="114">
        <f t="shared" si="11"/>
        <v>10.570998075586701</v>
      </c>
      <c r="AD40" s="79">
        <f t="shared" si="20"/>
        <v>7.4562149074703132</v>
      </c>
      <c r="AE40" s="79">
        <f t="shared" si="6"/>
        <v>7.4562149074703132</v>
      </c>
      <c r="AF40" s="80">
        <f t="shared" si="13"/>
        <v>366885.88788374164</v>
      </c>
      <c r="AG40" s="96">
        <f t="shared" si="14"/>
        <v>0.20503022632515389</v>
      </c>
      <c r="AH40" s="100">
        <f t="shared" si="15"/>
        <v>0.78561992709207418</v>
      </c>
    </row>
    <row r="41" spans="1:34">
      <c r="A41" s="20">
        <v>2019</v>
      </c>
      <c r="B41" s="20">
        <v>20</v>
      </c>
      <c r="C41" s="20" t="s">
        <v>4</v>
      </c>
      <c r="D41" s="24">
        <v>14.197929999999999</v>
      </c>
      <c r="E41" s="24">
        <v>17.104273773684199</v>
      </c>
      <c r="F41" s="24">
        <v>20.285280310000001</v>
      </c>
      <c r="G41" s="23">
        <v>45703.047200000001</v>
      </c>
      <c r="H41" s="23">
        <v>42982.169900000001</v>
      </c>
      <c r="I41" s="92">
        <v>46208.389600000002</v>
      </c>
      <c r="J41" s="93">
        <v>8.3114177950000006</v>
      </c>
      <c r="K41" s="94">
        <f t="shared" si="0"/>
        <v>-3.9530393645168003</v>
      </c>
      <c r="L41" s="94">
        <f t="shared" si="1"/>
        <v>-2.7488000000000001</v>
      </c>
      <c r="M41" s="94">
        <f t="shared" si="2"/>
        <v>-0.73794678769183109</v>
      </c>
      <c r="N41" s="94">
        <f t="shared" si="3"/>
        <v>0.87163164279136907</v>
      </c>
      <c r="O41" s="95">
        <v>30</v>
      </c>
      <c r="P41" s="96">
        <f t="shared" si="7"/>
        <v>8.8474471360504179</v>
      </c>
      <c r="Q41" s="97">
        <v>3.6978232868031902</v>
      </c>
      <c r="R41" s="97">
        <v>0.10168236227259</v>
      </c>
      <c r="S41" s="96">
        <f t="shared" si="8"/>
        <v>0.2432861862507246</v>
      </c>
      <c r="T41" s="98">
        <v>4920538</v>
      </c>
      <c r="U41" s="99">
        <f t="shared" si="9"/>
        <v>435341.99835927249</v>
      </c>
      <c r="V41" s="100">
        <f t="shared" si="4"/>
        <v>0.9322063352829375</v>
      </c>
      <c r="W41" s="97">
        <v>3.3174657595928099</v>
      </c>
      <c r="X41" s="97">
        <v>3.3174657595928099</v>
      </c>
      <c r="Y41" s="96">
        <f t="shared" si="10"/>
        <v>0.24328618625072457</v>
      </c>
      <c r="Z41" s="100">
        <f t="shared" si="5"/>
        <v>0.9322063352829375</v>
      </c>
      <c r="AA41" s="93">
        <v>11.0893537616648</v>
      </c>
      <c r="AC41" s="114">
        <f t="shared" si="11"/>
        <v>11.0893537616648</v>
      </c>
      <c r="AD41" s="79">
        <f t="shared" si="20"/>
        <v>8.8474471360504179</v>
      </c>
      <c r="AE41" s="79">
        <f t="shared" si="6"/>
        <v>8.8474471360504179</v>
      </c>
      <c r="AF41" s="80">
        <f t="shared" si="13"/>
        <v>435341.99835927249</v>
      </c>
      <c r="AG41" s="96">
        <f t="shared" si="14"/>
        <v>0.24328618625072457</v>
      </c>
      <c r="AH41" s="100">
        <f t="shared" si="15"/>
        <v>0.9322063352829375</v>
      </c>
    </row>
    <row r="42" spans="1:34">
      <c r="A42" s="20">
        <v>2020</v>
      </c>
      <c r="B42" s="20">
        <v>21</v>
      </c>
      <c r="C42" s="20" t="s">
        <v>4</v>
      </c>
      <c r="D42" s="24">
        <v>14.344060000000001</v>
      </c>
      <c r="E42" s="24">
        <v>16.810963112631601</v>
      </c>
      <c r="F42" s="24">
        <v>20.35424188</v>
      </c>
      <c r="G42" s="23">
        <v>46721.836000000003</v>
      </c>
      <c r="H42" s="23">
        <v>43271.193500000001</v>
      </c>
      <c r="I42" s="92">
        <v>47368.485000000001</v>
      </c>
      <c r="J42" s="93">
        <v>8.3114177950000006</v>
      </c>
      <c r="K42" s="94">
        <f t="shared" si="0"/>
        <v>-4.0411584829840006</v>
      </c>
      <c r="L42" s="94">
        <f t="shared" si="1"/>
        <v>-2.8862399999999999</v>
      </c>
      <c r="M42" s="94">
        <f t="shared" si="2"/>
        <v>-0.72529219253137778</v>
      </c>
      <c r="N42" s="94">
        <f t="shared" si="3"/>
        <v>0.65872711948462226</v>
      </c>
      <c r="O42" s="95">
        <v>30</v>
      </c>
      <c r="P42" s="96">
        <f t="shared" si="7"/>
        <v>10.230768133126629</v>
      </c>
      <c r="Q42" s="97">
        <v>3.6978232868031902</v>
      </c>
      <c r="R42" s="97">
        <v>0.10168236227259</v>
      </c>
      <c r="S42" s="96">
        <f t="shared" si="8"/>
        <v>0.28132460395066433</v>
      </c>
      <c r="T42" s="98">
        <v>4920538</v>
      </c>
      <c r="U42" s="99">
        <f t="shared" si="9"/>
        <v>503408.83368238638</v>
      </c>
      <c r="V42" s="100">
        <f t="shared" si="4"/>
        <v>1.0779591809766862</v>
      </c>
      <c r="W42" s="97">
        <v>3.3174657595928099</v>
      </c>
      <c r="X42" s="97">
        <v>3.3174657595928099</v>
      </c>
      <c r="Y42" s="96">
        <f t="shared" si="10"/>
        <v>0.28132460395066433</v>
      </c>
      <c r="Z42" s="100">
        <f t="shared" si="5"/>
        <v>1.0779591809766862</v>
      </c>
      <c r="AA42" s="93">
        <v>11.607709447743201</v>
      </c>
      <c r="AC42" s="114">
        <f t="shared" si="11"/>
        <v>11.607709447743201</v>
      </c>
      <c r="AD42" s="79">
        <f t="shared" si="20"/>
        <v>10.230768133126629</v>
      </c>
      <c r="AE42" s="79">
        <f t="shared" si="6"/>
        <v>10.230768133126629</v>
      </c>
      <c r="AF42" s="80">
        <f t="shared" si="13"/>
        <v>503408.83368238638</v>
      </c>
      <c r="AG42" s="96">
        <f t="shared" si="14"/>
        <v>0.28132460395066433</v>
      </c>
      <c r="AH42" s="100">
        <f t="shared" si="15"/>
        <v>1.0779591809766862</v>
      </c>
    </row>
    <row r="43" spans="1:34">
      <c r="A43" s="20">
        <v>2021</v>
      </c>
      <c r="B43" s="20">
        <v>22</v>
      </c>
      <c r="C43" s="20" t="s">
        <v>4</v>
      </c>
      <c r="D43" s="24">
        <v>14.86838</v>
      </c>
      <c r="E43" s="24">
        <v>16.943536741578999</v>
      </c>
      <c r="F43" s="24">
        <v>21.366489999999999</v>
      </c>
      <c r="G43" s="23">
        <v>47763.334999999999</v>
      </c>
      <c r="H43" s="23">
        <v>43562.160600000003</v>
      </c>
      <c r="I43" s="92">
        <v>48557.705399999999</v>
      </c>
      <c r="J43" s="93">
        <v>8.3114177950000006</v>
      </c>
      <c r="K43" s="94">
        <f t="shared" si="0"/>
        <v>-4.1312418974899998</v>
      </c>
      <c r="L43" s="94">
        <f t="shared" si="1"/>
        <v>-3.0236800000000001</v>
      </c>
      <c r="M43" s="94">
        <f t="shared" si="2"/>
        <v>-0.73101194917868439</v>
      </c>
      <c r="N43" s="94">
        <f t="shared" si="3"/>
        <v>0.4254839483313162</v>
      </c>
      <c r="O43" s="95">
        <v>30</v>
      </c>
      <c r="P43" s="96">
        <f t="shared" si="7"/>
        <v>11.856157110943212</v>
      </c>
      <c r="Q43" s="97">
        <v>3.6978232868031902</v>
      </c>
      <c r="R43" s="97">
        <v>0.10168236227259</v>
      </c>
      <c r="S43" s="96">
        <f t="shared" si="8"/>
        <v>0.32601938194777658</v>
      </c>
      <c r="T43" s="98">
        <v>4920538</v>
      </c>
      <c r="U43" s="99">
        <f t="shared" si="9"/>
        <v>583386.71598366287</v>
      </c>
      <c r="V43" s="100">
        <f t="shared" si="4"/>
        <v>1.2492173845149415</v>
      </c>
      <c r="W43" s="97">
        <v>3.3174657595928099</v>
      </c>
      <c r="X43" s="97">
        <v>3.9809589115113715</v>
      </c>
      <c r="Y43" s="96">
        <f t="shared" si="10"/>
        <v>0.27168281828981378</v>
      </c>
      <c r="Z43" s="100">
        <f t="shared" si="5"/>
        <v>1.0410144870957845</v>
      </c>
      <c r="AA43" s="93">
        <v>12.126065133821401</v>
      </c>
      <c r="AB43" s="95">
        <v>80</v>
      </c>
      <c r="AC43" s="114">
        <f t="shared" si="11"/>
        <v>80</v>
      </c>
      <c r="AD43" s="79">
        <f>(P43/100+0.03*(AC43/100-AA43/100)+(AF42-U42)/T43)*100</f>
        <v>13.892375156928571</v>
      </c>
      <c r="AE43" s="79">
        <f t="shared" si="6"/>
        <v>13.892375156928571</v>
      </c>
      <c r="AF43" s="80">
        <f t="shared" si="13"/>
        <v>683579.59869923</v>
      </c>
      <c r="AG43" s="96">
        <f t="shared" si="14"/>
        <v>0.38201109516911425</v>
      </c>
      <c r="AH43" s="100">
        <f t="shared" si="15"/>
        <v>1.4637623637949599</v>
      </c>
    </row>
    <row r="44" spans="1:34">
      <c r="A44" s="20">
        <v>2022</v>
      </c>
      <c r="B44" s="20">
        <v>23</v>
      </c>
      <c r="C44" s="20" t="s">
        <v>4</v>
      </c>
      <c r="D44" s="24">
        <v>14.914249999999999</v>
      </c>
      <c r="E44" s="24">
        <v>16.744409935263199</v>
      </c>
      <c r="F44" s="24">
        <v>20.017465990000002</v>
      </c>
      <c r="G44" s="23">
        <v>48828.050600000002</v>
      </c>
      <c r="H44" s="23">
        <v>43855.084199999998</v>
      </c>
      <c r="I44" s="92">
        <v>49776.782200000001</v>
      </c>
      <c r="J44" s="93">
        <v>8.3114177950000006</v>
      </c>
      <c r="K44" s="94">
        <f t="shared" si="0"/>
        <v>-4.2233334085964005</v>
      </c>
      <c r="L44" s="94">
        <f t="shared" si="1"/>
        <v>-3.1611200000000004</v>
      </c>
      <c r="M44" s="94">
        <f t="shared" si="2"/>
        <v>-0.72242082224699555</v>
      </c>
      <c r="N44" s="94">
        <f t="shared" si="3"/>
        <v>0.20454356415660413</v>
      </c>
      <c r="O44" s="95">
        <v>30</v>
      </c>
      <c r="P44" s="96">
        <f t="shared" si="7"/>
        <v>13.471249553214875</v>
      </c>
      <c r="Q44" s="97">
        <v>3.6978232868031902</v>
      </c>
      <c r="R44" s="97">
        <v>0.10168236227259</v>
      </c>
      <c r="S44" s="96">
        <f t="shared" si="8"/>
        <v>0.37043102687545099</v>
      </c>
      <c r="T44" s="98">
        <v>4920538</v>
      </c>
      <c r="U44" s="99">
        <f t="shared" si="9"/>
        <v>662857.95334076812</v>
      </c>
      <c r="V44" s="100">
        <f t="shared" si="4"/>
        <v>1.4193906993255403</v>
      </c>
      <c r="W44" s="97">
        <v>3.3174657595928099</v>
      </c>
      <c r="X44" s="97">
        <v>3.9809589115113715</v>
      </c>
      <c r="Y44" s="96">
        <f t="shared" si="10"/>
        <v>0.3086925223962092</v>
      </c>
      <c r="Z44" s="100">
        <f t="shared" si="5"/>
        <v>1.1828255827712835</v>
      </c>
      <c r="AA44" s="93">
        <v>12.6444208198998</v>
      </c>
      <c r="AB44" s="95">
        <v>80</v>
      </c>
      <c r="AC44" s="114">
        <f t="shared" si="11"/>
        <v>80</v>
      </c>
      <c r="AD44" s="79">
        <f t="shared" ref="AD44:AD72" si="21">(P44/100+0.03*(AC44/100-AA44/100)+(AF43-U43)/T44)*100</f>
        <v>17.528134974603244</v>
      </c>
      <c r="AE44" s="79">
        <f t="shared" si="6"/>
        <v>17.528134974603244</v>
      </c>
      <c r="AF44" s="80">
        <f t="shared" si="13"/>
        <v>862478.54211664305</v>
      </c>
      <c r="AG44" s="96">
        <f t="shared" si="14"/>
        <v>0.48198684258686747</v>
      </c>
      <c r="AH44" s="100">
        <f t="shared" si="15"/>
        <v>1.8468421701487365</v>
      </c>
    </row>
    <row r="45" spans="1:34">
      <c r="A45" s="20">
        <v>2023</v>
      </c>
      <c r="B45" s="20">
        <v>24</v>
      </c>
      <c r="C45" s="20" t="s">
        <v>4</v>
      </c>
      <c r="D45" s="24">
        <v>15.54125</v>
      </c>
      <c r="E45" s="24">
        <v>17.1833387589474</v>
      </c>
      <c r="F45" s="24">
        <v>20.51394122</v>
      </c>
      <c r="G45" s="23">
        <v>49916.5003</v>
      </c>
      <c r="H45" s="23">
        <v>44149.977500000001</v>
      </c>
      <c r="I45" s="92">
        <v>51026.464699999997</v>
      </c>
      <c r="J45" s="93">
        <v>8.3114177950000006</v>
      </c>
      <c r="K45" s="94">
        <f t="shared" si="0"/>
        <v>-4.3174777769482002</v>
      </c>
      <c r="L45" s="94">
        <f t="shared" si="1"/>
        <v>-3.2985600000000002</v>
      </c>
      <c r="M45" s="94">
        <f t="shared" si="2"/>
        <v>-0.74135796741602666</v>
      </c>
      <c r="N45" s="94">
        <f t="shared" si="3"/>
        <v>-4.59779493642265E-2</v>
      </c>
      <c r="O45" s="95">
        <v>30</v>
      </c>
      <c r="P45" s="96">
        <f t="shared" si="7"/>
        <v>15.34477388551478</v>
      </c>
      <c r="Q45" s="97">
        <v>3.6978232868031902</v>
      </c>
      <c r="R45" s="97">
        <v>0.10168236227259</v>
      </c>
      <c r="S45" s="96">
        <f t="shared" si="8"/>
        <v>0.42194900518536765</v>
      </c>
      <c r="T45" s="98">
        <v>4920538</v>
      </c>
      <c r="U45" s="99">
        <f t="shared" si="9"/>
        <v>755045.43005083129</v>
      </c>
      <c r="V45" s="100">
        <f t="shared" si="4"/>
        <v>1.6167935461603351</v>
      </c>
      <c r="W45" s="97">
        <v>3.3174657595928099</v>
      </c>
      <c r="X45" s="97">
        <v>3.9809589115113715</v>
      </c>
      <c r="Y45" s="96">
        <f t="shared" si="10"/>
        <v>0.35162417098780629</v>
      </c>
      <c r="Z45" s="100">
        <f t="shared" si="5"/>
        <v>1.3473279551336126</v>
      </c>
      <c r="AA45" s="93">
        <v>13.1627765059779</v>
      </c>
      <c r="AB45" s="95">
        <v>80</v>
      </c>
      <c r="AC45" s="114">
        <f t="shared" si="11"/>
        <v>80</v>
      </c>
      <c r="AD45" s="79">
        <f t="shared" si="21"/>
        <v>21.406776011723814</v>
      </c>
      <c r="AE45" s="79">
        <f t="shared" si="6"/>
        <v>21.406776011723814</v>
      </c>
      <c r="AF45" s="80">
        <f t="shared" si="13"/>
        <v>1053328.5482317547</v>
      </c>
      <c r="AG45" s="96">
        <f t="shared" si="14"/>
        <v>0.58864131265560415</v>
      </c>
      <c r="AH45" s="100">
        <f t="shared" si="15"/>
        <v>2.255513020789869</v>
      </c>
    </row>
    <row r="46" spans="1:34">
      <c r="A46" s="20">
        <v>2024</v>
      </c>
      <c r="B46" s="20">
        <v>25</v>
      </c>
      <c r="C46" s="20" t="s">
        <v>4</v>
      </c>
      <c r="D46" s="24">
        <v>14.70307</v>
      </c>
      <c r="E46" s="24">
        <v>16.898599406842099</v>
      </c>
      <c r="F46" s="24">
        <v>20.551128779999999</v>
      </c>
      <c r="G46" s="23">
        <v>51029.213100000001</v>
      </c>
      <c r="H46" s="23">
        <v>44446.853799999997</v>
      </c>
      <c r="I46" s="92">
        <v>52307.521399999998</v>
      </c>
      <c r="J46" s="93">
        <v>8.3114177950000006</v>
      </c>
      <c r="K46" s="94">
        <f t="shared" si="0"/>
        <v>-4.4137207578713999</v>
      </c>
      <c r="L46" s="94">
        <f t="shared" si="1"/>
        <v>-3.4359999999999999</v>
      </c>
      <c r="M46" s="94">
        <f t="shared" si="2"/>
        <v>-0.72907317280879558</v>
      </c>
      <c r="N46" s="94">
        <f t="shared" si="3"/>
        <v>-0.26737613568019492</v>
      </c>
      <c r="O46" s="95">
        <v>30</v>
      </c>
      <c r="P46" s="96">
        <f t="shared" si="7"/>
        <v>16.99345911153738</v>
      </c>
      <c r="Q46" s="97">
        <v>3.6978232868031902</v>
      </c>
      <c r="R46" s="97">
        <v>0.10168236227259</v>
      </c>
      <c r="S46" s="96">
        <f t="shared" si="8"/>
        <v>0.46728438100610498</v>
      </c>
      <c r="T46" s="98">
        <v>4920538</v>
      </c>
      <c r="U46" s="99">
        <f t="shared" si="9"/>
        <v>836169.6130976592</v>
      </c>
      <c r="V46" s="100">
        <f t="shared" si="4"/>
        <v>1.7905063459038035</v>
      </c>
      <c r="W46" s="97">
        <v>3.3174657595928099</v>
      </c>
      <c r="X46" s="97">
        <v>3.9809589115113715</v>
      </c>
      <c r="Y46" s="96">
        <f t="shared" si="10"/>
        <v>0.38940365083842077</v>
      </c>
      <c r="Z46" s="100">
        <f t="shared" si="5"/>
        <v>1.492088621586503</v>
      </c>
      <c r="AA46" s="93">
        <v>13.6811321920563</v>
      </c>
      <c r="AB46" s="95">
        <v>80</v>
      </c>
      <c r="AC46" s="114">
        <f t="shared" si="11"/>
        <v>80</v>
      </c>
      <c r="AD46" s="79">
        <f t="shared" si="21"/>
        <v>25.045027271984722</v>
      </c>
      <c r="AE46" s="79">
        <f t="shared" si="6"/>
        <v>25.045027271984722</v>
      </c>
      <c r="AF46" s="80">
        <f t="shared" si="13"/>
        <v>1232350.0840283716</v>
      </c>
      <c r="AG46" s="96">
        <f t="shared" si="14"/>
        <v>0.68868556950390236</v>
      </c>
      <c r="AH46" s="100">
        <f t="shared" si="15"/>
        <v>2.638855336602834</v>
      </c>
    </row>
    <row r="47" spans="1:34">
      <c r="A47" s="20">
        <v>2025</v>
      </c>
      <c r="B47" s="20">
        <v>26</v>
      </c>
      <c r="C47" s="20" t="s">
        <v>4</v>
      </c>
      <c r="D47" s="24">
        <v>14.92731</v>
      </c>
      <c r="E47" s="24">
        <v>18.0737305121053</v>
      </c>
      <c r="F47" s="24">
        <v>21.779910000000001</v>
      </c>
      <c r="G47" s="23">
        <v>52166.73</v>
      </c>
      <c r="H47" s="23">
        <v>44745.726300000002</v>
      </c>
      <c r="I47" s="92">
        <v>53620.74</v>
      </c>
      <c r="J47" s="93">
        <v>8.3114177950000006</v>
      </c>
      <c r="K47" s="94">
        <f t="shared" si="0"/>
        <v>-4.5121091446200001</v>
      </c>
      <c r="L47" s="94">
        <f t="shared" si="1"/>
        <v>-3.5734400000000002</v>
      </c>
      <c r="M47" s="94">
        <f t="shared" si="2"/>
        <v>-0.77977302921427105</v>
      </c>
      <c r="N47" s="94">
        <f t="shared" si="3"/>
        <v>-0.55390437883427079</v>
      </c>
      <c r="O47" s="95">
        <v>30</v>
      </c>
      <c r="P47" s="96">
        <f t="shared" si="7"/>
        <v>19.051228843054048</v>
      </c>
      <c r="Q47" s="97">
        <v>3.6978232868031902</v>
      </c>
      <c r="R47" s="97">
        <v>0.10168236227259</v>
      </c>
      <c r="S47" s="96">
        <f t="shared" si="8"/>
        <v>0.52386872024707976</v>
      </c>
      <c r="T47" s="98">
        <v>4920538</v>
      </c>
      <c r="U47" s="99">
        <f t="shared" si="9"/>
        <v>937422.95468943473</v>
      </c>
      <c r="V47" s="100">
        <f t="shared" si="4"/>
        <v>2.0073221065153599</v>
      </c>
      <c r="W47" s="97">
        <v>3.3174657595928099</v>
      </c>
      <c r="X47" s="97">
        <v>3.9809589115113715</v>
      </c>
      <c r="Y47" s="96">
        <f t="shared" si="10"/>
        <v>0.43655726687256646</v>
      </c>
      <c r="Z47" s="100">
        <f t="shared" si="5"/>
        <v>1.6727684220961332</v>
      </c>
      <c r="AA47" s="93">
        <v>14.1994878781345</v>
      </c>
      <c r="AB47" s="95">
        <v>80</v>
      </c>
      <c r="AC47" s="114">
        <f t="shared" si="11"/>
        <v>80</v>
      </c>
      <c r="AD47" s="79">
        <f t="shared" si="21"/>
        <v>29.076812367157356</v>
      </c>
      <c r="AE47" s="79">
        <f t="shared" si="6"/>
        <v>29.076812367157356</v>
      </c>
      <c r="AF47" s="80">
        <f t="shared" si="13"/>
        <v>1430735.6017146772</v>
      </c>
      <c r="AG47" s="96">
        <f t="shared" si="14"/>
        <v>0.79955117904117923</v>
      </c>
      <c r="AH47" s="100">
        <f t="shared" si="15"/>
        <v>3.0636621255470464</v>
      </c>
    </row>
    <row r="48" spans="1:34">
      <c r="A48" s="20">
        <v>2026</v>
      </c>
      <c r="B48" s="20">
        <v>27</v>
      </c>
      <c r="C48" s="20" t="s">
        <v>4</v>
      </c>
      <c r="D48" s="24">
        <v>14.961550000000001</v>
      </c>
      <c r="E48" s="24">
        <v>17.27444165</v>
      </c>
      <c r="F48" s="24">
        <v>19.903960000000001</v>
      </c>
      <c r="G48" s="23">
        <v>53329.603799999997</v>
      </c>
      <c r="H48" s="23">
        <v>45046.608500000002</v>
      </c>
      <c r="I48" s="92">
        <v>54966.927900000002</v>
      </c>
      <c r="J48" s="93">
        <v>8.3114177950000006</v>
      </c>
      <c r="K48" s="94">
        <f t="shared" si="0"/>
        <v>-4.6126907510772002</v>
      </c>
      <c r="L48" s="94">
        <f t="shared" si="1"/>
        <v>-3.7108800000000004</v>
      </c>
      <c r="M48" s="94">
        <f t="shared" si="2"/>
        <v>-0.74528851054760004</v>
      </c>
      <c r="N48" s="94">
        <f t="shared" si="3"/>
        <v>-0.75744146662480005</v>
      </c>
      <c r="O48" s="95">
        <v>30</v>
      </c>
      <c r="P48" s="96">
        <f t="shared" si="7"/>
        <v>20.423939728210804</v>
      </c>
      <c r="Q48" s="97">
        <v>3.6978232868031902</v>
      </c>
      <c r="R48" s="97">
        <v>0.10168236227259</v>
      </c>
      <c r="S48" s="96">
        <f t="shared" si="8"/>
        <v>0.56161538218686813</v>
      </c>
      <c r="T48" s="98">
        <v>4920538</v>
      </c>
      <c r="U48" s="99">
        <f t="shared" si="9"/>
        <v>1004967.7154237092</v>
      </c>
      <c r="V48" s="100">
        <f t="shared" si="4"/>
        <v>2.1519570236815588</v>
      </c>
      <c r="W48" s="97">
        <v>3.3174657595928099</v>
      </c>
      <c r="X48" s="97">
        <v>3.9809589115113715</v>
      </c>
      <c r="Y48" s="96">
        <f t="shared" si="10"/>
        <v>0.46801281848905685</v>
      </c>
      <c r="Z48" s="100">
        <f t="shared" si="5"/>
        <v>1.7932975197346324</v>
      </c>
      <c r="AA48" s="93">
        <v>14.717843564212901</v>
      </c>
      <c r="AB48" s="95">
        <v>80</v>
      </c>
      <c r="AC48" s="114">
        <f t="shared" si="11"/>
        <v>80</v>
      </c>
      <c r="AD48" s="79">
        <f t="shared" si="21"/>
        <v>32.407987945387731</v>
      </c>
      <c r="AE48" s="79">
        <f t="shared" si="6"/>
        <v>32.407987945387731</v>
      </c>
      <c r="AF48" s="80">
        <f t="shared" si="13"/>
        <v>1594647.3618882226</v>
      </c>
      <c r="AG48" s="96">
        <f t="shared" si="14"/>
        <v>0.891151500546011</v>
      </c>
      <c r="AH48" s="100">
        <f t="shared" si="15"/>
        <v>3.4146495833090622</v>
      </c>
    </row>
    <row r="49" spans="1:34">
      <c r="A49" s="20">
        <v>2027</v>
      </c>
      <c r="B49" s="20">
        <v>28</v>
      </c>
      <c r="C49" s="20" t="s">
        <v>4</v>
      </c>
      <c r="D49" s="24">
        <v>15.354200000000001</v>
      </c>
      <c r="E49" s="24">
        <v>17.276784323157901</v>
      </c>
      <c r="F49" s="24">
        <v>18.990089999999999</v>
      </c>
      <c r="G49" s="23">
        <v>54518.399799999999</v>
      </c>
      <c r="H49" s="23">
        <v>45349.514000000003</v>
      </c>
      <c r="I49" s="92">
        <v>56346.912799999998</v>
      </c>
      <c r="J49" s="93">
        <v>8.3114177950000006</v>
      </c>
      <c r="K49" s="94">
        <f t="shared" si="0"/>
        <v>-4.7155144723011997</v>
      </c>
      <c r="L49" s="94">
        <f t="shared" si="1"/>
        <v>-3.8483200000000002</v>
      </c>
      <c r="M49" s="94">
        <f t="shared" si="2"/>
        <v>-0.74538958283832457</v>
      </c>
      <c r="N49" s="94">
        <f t="shared" si="3"/>
        <v>-0.99780626013952389</v>
      </c>
      <c r="O49" s="95">
        <v>30</v>
      </c>
      <c r="P49" s="96">
        <f t="shared" si="7"/>
        <v>21.918811338932265</v>
      </c>
      <c r="Q49" s="97">
        <v>3.6978232868031902</v>
      </c>
      <c r="R49" s="97">
        <v>0.10168236227259</v>
      </c>
      <c r="S49" s="96">
        <f t="shared" si="8"/>
        <v>0.60272120712308275</v>
      </c>
      <c r="T49" s="98">
        <v>4920538</v>
      </c>
      <c r="U49" s="99">
        <f t="shared" si="9"/>
        <v>1078523.4410804708</v>
      </c>
      <c r="V49" s="100">
        <f t="shared" si="4"/>
        <v>2.3094633375956577</v>
      </c>
      <c r="W49" s="97">
        <v>3.3174657595928099</v>
      </c>
      <c r="X49" s="97">
        <v>3.9809589115113715</v>
      </c>
      <c r="Y49" s="96">
        <f t="shared" si="10"/>
        <v>0.50226767260256899</v>
      </c>
      <c r="Z49" s="100">
        <f t="shared" si="5"/>
        <v>1.924552781329715</v>
      </c>
      <c r="AA49" s="93">
        <v>15.236199250291101</v>
      </c>
      <c r="AB49" s="95">
        <v>80</v>
      </c>
      <c r="AC49" s="114">
        <f t="shared" si="11"/>
        <v>80</v>
      </c>
      <c r="AD49" s="79">
        <f t="shared" si="21"/>
        <v>35.845773578600458</v>
      </c>
      <c r="AE49" s="79">
        <f t="shared" si="6"/>
        <v>35.845773578600458</v>
      </c>
      <c r="AF49" s="80">
        <f t="shared" si="13"/>
        <v>1763804.9103289952</v>
      </c>
      <c r="AG49" s="96">
        <f t="shared" si="14"/>
        <v>0.98568337431600994</v>
      </c>
      <c r="AH49" s="100">
        <f t="shared" si="15"/>
        <v>3.7768699500821361</v>
      </c>
    </row>
    <row r="50" spans="1:34">
      <c r="A50" s="20">
        <v>2028</v>
      </c>
      <c r="B50" s="20">
        <v>29</v>
      </c>
      <c r="C50" s="20" t="s">
        <v>4</v>
      </c>
      <c r="D50" s="24">
        <v>13.71702</v>
      </c>
      <c r="E50" s="24">
        <v>16.454520603684202</v>
      </c>
      <c r="F50" s="24">
        <v>19.0627</v>
      </c>
      <c r="G50" s="23">
        <v>55733.695800000001</v>
      </c>
      <c r="H50" s="23">
        <v>45654.456200000001</v>
      </c>
      <c r="I50" s="92">
        <v>57761.543299999998</v>
      </c>
      <c r="J50" s="93">
        <v>8.3114177950000006</v>
      </c>
      <c r="K50" s="94">
        <f t="shared" si="0"/>
        <v>-4.8206302845252003</v>
      </c>
      <c r="L50" s="94">
        <f t="shared" si="1"/>
        <v>-3.98576</v>
      </c>
      <c r="M50" s="94">
        <f t="shared" si="2"/>
        <v>-0.70991383692535126</v>
      </c>
      <c r="N50" s="94">
        <f t="shared" si="3"/>
        <v>-1.2048863264505509</v>
      </c>
      <c r="O50" s="95">
        <v>30</v>
      </c>
      <c r="P50" s="96">
        <f t="shared" si="7"/>
        <v>23.081786791085584</v>
      </c>
      <c r="Q50" s="97">
        <v>3.6978232868031902</v>
      </c>
      <c r="R50" s="97">
        <v>0.10168236227259</v>
      </c>
      <c r="S50" s="96">
        <f t="shared" si="8"/>
        <v>0.63470058581919531</v>
      </c>
      <c r="T50" s="98">
        <v>4920538</v>
      </c>
      <c r="U50" s="99">
        <f t="shared" si="9"/>
        <v>1135748.0901343469</v>
      </c>
      <c r="V50" s="100">
        <f t="shared" si="4"/>
        <v>2.4319995977851518</v>
      </c>
      <c r="W50" s="97">
        <v>3.3174657595928099</v>
      </c>
      <c r="X50" s="97">
        <v>3.9809589115113715</v>
      </c>
      <c r="Y50" s="96">
        <f t="shared" si="10"/>
        <v>0.52891715484932955</v>
      </c>
      <c r="Z50" s="100">
        <f t="shared" si="5"/>
        <v>2.0266663314876268</v>
      </c>
      <c r="AA50" s="93">
        <v>15.7545549363695</v>
      </c>
      <c r="AB50" s="95">
        <v>80</v>
      </c>
      <c r="AC50" s="114">
        <f t="shared" si="11"/>
        <v>80</v>
      </c>
      <c r="AD50" s="79">
        <f t="shared" si="21"/>
        <v>38.936112382662692</v>
      </c>
      <c r="AE50" s="79">
        <f t="shared" si="6"/>
        <v>38.936112382662692</v>
      </c>
      <c r="AF50" s="80">
        <f t="shared" si="13"/>
        <v>1915866.2055116233</v>
      </c>
      <c r="AG50" s="96">
        <f t="shared" si="14"/>
        <v>1.070661191114648</v>
      </c>
      <c r="AH50" s="100">
        <f t="shared" si="15"/>
        <v>4.1024817753937644</v>
      </c>
    </row>
    <row r="51" spans="1:34">
      <c r="A51" s="20">
        <v>2029</v>
      </c>
      <c r="B51" s="20">
        <v>30</v>
      </c>
      <c r="C51" s="20" t="s">
        <v>4</v>
      </c>
      <c r="D51" s="24">
        <v>14.190799999999999</v>
      </c>
      <c r="E51" s="24">
        <v>17.310488644210501</v>
      </c>
      <c r="F51" s="24">
        <v>19.778802370000001</v>
      </c>
      <c r="G51" s="23">
        <v>56976.082600000002</v>
      </c>
      <c r="H51" s="23">
        <v>45961.449000000001</v>
      </c>
      <c r="I51" s="92">
        <v>59211.689100000003</v>
      </c>
      <c r="J51" s="93">
        <v>8.3114177950000006</v>
      </c>
      <c r="K51" s="94">
        <f t="shared" si="0"/>
        <v>-4.9280892884043999</v>
      </c>
      <c r="L51" s="94">
        <f t="shared" si="1"/>
        <v>-4.1232000000000006</v>
      </c>
      <c r="M51" s="94">
        <f t="shared" si="2"/>
        <v>-0.74684372206581795</v>
      </c>
      <c r="N51" s="94">
        <f t="shared" si="3"/>
        <v>-1.4867152154702179</v>
      </c>
      <c r="O51" s="95">
        <v>30</v>
      </c>
      <c r="P51" s="96">
        <f t="shared" si="7"/>
        <v>24.467541972929457</v>
      </c>
      <c r="Q51" s="97">
        <v>3.6978232868031902</v>
      </c>
      <c r="R51" s="97">
        <v>0.10168236227259</v>
      </c>
      <c r="S51" s="96">
        <f t="shared" si="8"/>
        <v>0.67280593848010706</v>
      </c>
      <c r="T51" s="98">
        <v>4920538</v>
      </c>
      <c r="U51" s="99">
        <f t="shared" si="9"/>
        <v>1203934.7004439435</v>
      </c>
      <c r="V51" s="100">
        <f t="shared" si="4"/>
        <v>2.5780089199999536</v>
      </c>
      <c r="W51" s="97">
        <v>3.3174657595928099</v>
      </c>
      <c r="X51" s="97">
        <v>3.9809589115113715</v>
      </c>
      <c r="Y51" s="96">
        <f t="shared" si="10"/>
        <v>0.56067161540008925</v>
      </c>
      <c r="Z51" s="100">
        <f t="shared" si="5"/>
        <v>2.1483407666666281</v>
      </c>
      <c r="AA51" s="93">
        <v>16.272910622447601</v>
      </c>
      <c r="AB51" s="95">
        <v>80</v>
      </c>
      <c r="AC51" s="114">
        <f t="shared" si="11"/>
        <v>80</v>
      </c>
      <c r="AD51" s="79">
        <f t="shared" si="21"/>
        <v>42.233680245833142</v>
      </c>
      <c r="AE51" s="79">
        <f t="shared" si="6"/>
        <v>42.233680245833142</v>
      </c>
      <c r="AF51" s="80">
        <f t="shared" si="13"/>
        <v>2078124.285294713</v>
      </c>
      <c r="AG51" s="96">
        <f t="shared" si="14"/>
        <v>1.1613373711468264</v>
      </c>
      <c r="AH51" s="100">
        <f t="shared" si="15"/>
        <v>4.449928174993862</v>
      </c>
    </row>
    <row r="52" spans="1:34">
      <c r="A52" s="20">
        <v>2030</v>
      </c>
      <c r="B52" s="20">
        <v>31</v>
      </c>
      <c r="C52" s="20" t="s">
        <v>4</v>
      </c>
      <c r="D52" s="24">
        <v>14.73695</v>
      </c>
      <c r="E52" s="24">
        <v>17.4008463389474</v>
      </c>
      <c r="F52" s="24">
        <v>22.932910589999999</v>
      </c>
      <c r="G52" s="23">
        <v>58246.163999999997</v>
      </c>
      <c r="H52" s="23">
        <v>46270.506099999999</v>
      </c>
      <c r="I52" s="92">
        <v>60698.241800000003</v>
      </c>
      <c r="J52" s="93">
        <v>8.3114177950000006</v>
      </c>
      <c r="K52" s="94">
        <f t="shared" si="0"/>
        <v>-5.037943709016</v>
      </c>
      <c r="L52" s="94">
        <f t="shared" si="1"/>
        <v>-4.2606400000000004</v>
      </c>
      <c r="M52" s="94">
        <f t="shared" si="2"/>
        <v>-0.75074211444754668</v>
      </c>
      <c r="N52" s="94">
        <f t="shared" si="3"/>
        <v>-1.7379080284635466</v>
      </c>
      <c r="O52" s="95">
        <v>30</v>
      </c>
      <c r="P52" s="96">
        <f t="shared" si="7"/>
        <v>25.512634536773689</v>
      </c>
      <c r="Q52" s="97">
        <v>3.6978232868031902</v>
      </c>
      <c r="R52" s="97">
        <v>0.10168236227259</v>
      </c>
      <c r="S52" s="96">
        <f t="shared" si="8"/>
        <v>0.70154378570618925</v>
      </c>
      <c r="T52" s="98">
        <v>4920538</v>
      </c>
      <c r="U52" s="99">
        <f t="shared" si="9"/>
        <v>1255358.8771830732</v>
      </c>
      <c r="V52" s="100">
        <f t="shared" si="4"/>
        <v>2.6881245153792097</v>
      </c>
      <c r="W52" s="97">
        <v>3.3174657595928099</v>
      </c>
      <c r="X52" s="97">
        <v>3.9809589115113715</v>
      </c>
      <c r="Y52" s="96">
        <f t="shared" si="10"/>
        <v>0.58461982142182445</v>
      </c>
      <c r="Z52" s="100">
        <f t="shared" si="5"/>
        <v>2.2401037628160081</v>
      </c>
      <c r="AA52" s="93">
        <v>16.791266308526001</v>
      </c>
      <c r="AB52" s="95">
        <v>80</v>
      </c>
      <c r="AC52" s="114">
        <f t="shared" si="11"/>
        <v>80</v>
      </c>
      <c r="AD52" s="79">
        <f t="shared" si="21"/>
        <v>45.175034820421587</v>
      </c>
      <c r="AE52" s="79">
        <f t="shared" si="6"/>
        <v>45.175034820421587</v>
      </c>
      <c r="AF52" s="80">
        <f t="shared" si="13"/>
        <v>2222854.7548520761</v>
      </c>
      <c r="AG52" s="96">
        <f t="shared" si="14"/>
        <v>1.242218435012916</v>
      </c>
      <c r="AH52" s="100">
        <f t="shared" si="15"/>
        <v>4.7598423600215716</v>
      </c>
    </row>
    <row r="53" spans="1:34">
      <c r="A53" s="20">
        <v>2031</v>
      </c>
      <c r="B53" s="20">
        <v>32</v>
      </c>
      <c r="C53" s="20" t="s">
        <v>4</v>
      </c>
      <c r="D53" s="24">
        <v>14.06062</v>
      </c>
      <c r="E53" s="24">
        <v>16.935026807368398</v>
      </c>
      <c r="F53" s="24">
        <v>19.71903</v>
      </c>
      <c r="G53" s="23">
        <v>59544.557399999998</v>
      </c>
      <c r="H53" s="23">
        <v>46581.6414</v>
      </c>
      <c r="I53" s="92">
        <v>62222.115599999997</v>
      </c>
      <c r="J53" s="93">
        <v>8.3114177950000006</v>
      </c>
      <c r="K53" s="94">
        <f t="shared" si="0"/>
        <v>-5.1502469477556003</v>
      </c>
      <c r="L53" s="94">
        <f t="shared" si="1"/>
        <v>-4.3980800000000002</v>
      </c>
      <c r="M53" s="94">
        <f t="shared" si="2"/>
        <v>-0.73064479657710224</v>
      </c>
      <c r="N53" s="94">
        <f t="shared" si="3"/>
        <v>-1.9675539493327023</v>
      </c>
      <c r="O53" s="95">
        <v>30</v>
      </c>
      <c r="P53" s="96">
        <f t="shared" si="7"/>
        <v>26.320444214500611</v>
      </c>
      <c r="Q53" s="97">
        <v>3.6978232868031902</v>
      </c>
      <c r="R53" s="97">
        <v>0.10168236227259</v>
      </c>
      <c r="S53" s="96">
        <f t="shared" si="8"/>
        <v>0.72375685267211887</v>
      </c>
      <c r="T53" s="98">
        <v>4920538</v>
      </c>
      <c r="U53" s="99">
        <f t="shared" si="9"/>
        <v>1295107.4593433039</v>
      </c>
      <c r="V53" s="100">
        <f t="shared" si="4"/>
        <v>2.7732389317413597</v>
      </c>
      <c r="W53" s="97">
        <v>3.3174657595928099</v>
      </c>
      <c r="X53" s="97">
        <v>4.3127054874706534</v>
      </c>
      <c r="Y53" s="96">
        <f t="shared" si="10"/>
        <v>0.55673604051701453</v>
      </c>
      <c r="Z53" s="100">
        <f t="shared" si="5"/>
        <v>2.1332607167241227</v>
      </c>
      <c r="AA53" s="93">
        <v>17.3096219946042</v>
      </c>
      <c r="AB53" s="95">
        <v>90</v>
      </c>
      <c r="AC53" s="114">
        <f t="shared" si="11"/>
        <v>90</v>
      </c>
      <c r="AD53" s="79">
        <f t="shared" si="21"/>
        <v>48.163555838310387</v>
      </c>
      <c r="AE53" s="79">
        <f t="shared" si="6"/>
        <v>48.163555838310387</v>
      </c>
      <c r="AF53" s="80">
        <f t="shared" si="13"/>
        <v>2369906.0671752812</v>
      </c>
      <c r="AG53" s="96">
        <f t="shared" si="14"/>
        <v>1.3243964768584271</v>
      </c>
      <c r="AH53" s="100">
        <f t="shared" si="15"/>
        <v>5.0747262110536342</v>
      </c>
    </row>
    <row r="54" spans="1:34">
      <c r="A54" s="20">
        <v>2032</v>
      </c>
      <c r="B54" s="20">
        <v>33</v>
      </c>
      <c r="C54" s="20" t="s">
        <v>4</v>
      </c>
      <c r="D54" s="24">
        <v>15.358750000000001</v>
      </c>
      <c r="E54" s="24">
        <v>17.6591871263158</v>
      </c>
      <c r="F54" s="24">
        <v>20.495426689999999</v>
      </c>
      <c r="G54" s="23">
        <v>60871.893900000003</v>
      </c>
      <c r="H54" s="23">
        <v>46894.868799999997</v>
      </c>
      <c r="I54" s="92">
        <v>63784.247300000003</v>
      </c>
      <c r="J54" s="93">
        <v>8.3114177950000006</v>
      </c>
      <c r="K54" s="94">
        <f t="shared" si="0"/>
        <v>-5.2650535909866001</v>
      </c>
      <c r="L54" s="94">
        <f t="shared" si="1"/>
        <v>-4.53552</v>
      </c>
      <c r="M54" s="94">
        <f t="shared" si="2"/>
        <v>-0.76188796937776893</v>
      </c>
      <c r="N54" s="94">
        <f t="shared" si="3"/>
        <v>-2.2510437653643685</v>
      </c>
      <c r="O54" s="95">
        <v>30</v>
      </c>
      <c r="P54" s="96">
        <f t="shared" si="7"/>
        <v>27.142215904116245</v>
      </c>
      <c r="Q54" s="97">
        <v>3.6978232868031902</v>
      </c>
      <c r="R54" s="97">
        <v>0.10168236227259</v>
      </c>
      <c r="S54" s="96">
        <f t="shared" si="8"/>
        <v>0.74635384559686557</v>
      </c>
      <c r="T54" s="98">
        <v>4920538</v>
      </c>
      <c r="U54" s="99">
        <f t="shared" si="9"/>
        <v>1335543.0476040833</v>
      </c>
      <c r="V54" s="100">
        <f t="shared" si="4"/>
        <v>2.8598244477027275</v>
      </c>
      <c r="W54" s="97">
        <v>3.3174657595928099</v>
      </c>
      <c r="X54" s="97">
        <v>4.3127054874706534</v>
      </c>
      <c r="Y54" s="96">
        <f t="shared" si="10"/>
        <v>0.57411834276681961</v>
      </c>
      <c r="Z54" s="100">
        <f t="shared" si="5"/>
        <v>2.1998649597713289</v>
      </c>
      <c r="AA54" s="93">
        <v>17.827977680682601</v>
      </c>
      <c r="AB54" s="95">
        <v>90</v>
      </c>
      <c r="AC54" s="114">
        <f t="shared" si="11"/>
        <v>90</v>
      </c>
      <c r="AD54" s="79">
        <f t="shared" si="21"/>
        <v>51.150488197505553</v>
      </c>
      <c r="AE54" s="79">
        <f t="shared" si="6"/>
        <v>51.150488197505553</v>
      </c>
      <c r="AF54" s="80">
        <f t="shared" si="13"/>
        <v>2516879.2089437759</v>
      </c>
      <c r="AG54" s="96">
        <f t="shared" si="14"/>
        <v>1.4065308339314966</v>
      </c>
      <c r="AH54" s="100">
        <f t="shared" si="15"/>
        <v>5.3894426739480767</v>
      </c>
    </row>
    <row r="55" spans="1:34">
      <c r="A55" s="20">
        <v>2033</v>
      </c>
      <c r="B55" s="20">
        <v>34</v>
      </c>
      <c r="C55" s="20" t="s">
        <v>4</v>
      </c>
      <c r="D55" s="24">
        <v>14.14184</v>
      </c>
      <c r="E55" s="24">
        <v>17.598527878421098</v>
      </c>
      <c r="F55" s="24">
        <v>19.80564</v>
      </c>
      <c r="G55" s="23">
        <v>62228.818800000001</v>
      </c>
      <c r="H55" s="23">
        <v>47210.202400000002</v>
      </c>
      <c r="I55" s="92">
        <v>65385.597500000003</v>
      </c>
      <c r="J55" s="93">
        <v>8.3114177950000006</v>
      </c>
      <c r="K55" s="94">
        <f t="shared" si="0"/>
        <v>-5.3824194532872003</v>
      </c>
      <c r="L55" s="94">
        <f t="shared" si="1"/>
        <v>-4.6729599999999998</v>
      </c>
      <c r="M55" s="94">
        <f t="shared" si="2"/>
        <v>-0.75927088678659993</v>
      </c>
      <c r="N55" s="94">
        <f t="shared" si="3"/>
        <v>-2.5032325450737996</v>
      </c>
      <c r="O55" s="95">
        <v>30</v>
      </c>
      <c r="P55" s="96">
        <f t="shared" si="7"/>
        <v>27.731043687926949</v>
      </c>
      <c r="Q55" s="97">
        <v>3.6978232868031902</v>
      </c>
      <c r="R55" s="97">
        <v>0.10168236227259</v>
      </c>
      <c r="S55" s="96">
        <f t="shared" si="8"/>
        <v>0.76254537109330633</v>
      </c>
      <c r="T55" s="98">
        <v>4920538</v>
      </c>
      <c r="U55" s="99">
        <f t="shared" si="9"/>
        <v>1364516.5424610469</v>
      </c>
      <c r="V55" s="100">
        <f t="shared" si="4"/>
        <v>2.921865958888743</v>
      </c>
      <c r="W55" s="97">
        <v>3.3174657595928099</v>
      </c>
      <c r="X55" s="97">
        <v>4.3127054874706534</v>
      </c>
      <c r="Y55" s="96">
        <f t="shared" si="10"/>
        <v>0.58657336237946645</v>
      </c>
      <c r="Z55" s="100">
        <f t="shared" si="5"/>
        <v>2.2475891991451871</v>
      </c>
      <c r="AA55" s="93">
        <v>18.3463333667607</v>
      </c>
      <c r="AB55" s="95">
        <v>90</v>
      </c>
      <c r="AC55" s="114">
        <f t="shared" si="11"/>
        <v>90</v>
      </c>
      <c r="AD55" s="79">
        <f t="shared" si="21"/>
        <v>53.888925980313438</v>
      </c>
      <c r="AE55" s="79">
        <f t="shared" si="6"/>
        <v>53.888925980313438</v>
      </c>
      <c r="AF55" s="80">
        <f t="shared" si="13"/>
        <v>2651625.0806531953</v>
      </c>
      <c r="AG55" s="96">
        <f t="shared" si="14"/>
        <v>1.4818321128450014</v>
      </c>
      <c r="AH55" s="100">
        <f t="shared" si="15"/>
        <v>5.6779766443303226</v>
      </c>
    </row>
    <row r="56" spans="1:34">
      <c r="A56" s="20">
        <v>2034</v>
      </c>
      <c r="B56" s="20">
        <v>35</v>
      </c>
      <c r="C56" s="20" t="s">
        <v>4</v>
      </c>
      <c r="D56" s="24">
        <v>14.57621</v>
      </c>
      <c r="E56" s="24">
        <v>17.264207162105301</v>
      </c>
      <c r="F56" s="24">
        <v>21.558669999999999</v>
      </c>
      <c r="G56" s="23">
        <v>63615.991499999996</v>
      </c>
      <c r="H56" s="23">
        <v>47527.6564</v>
      </c>
      <c r="I56" s="92">
        <v>67027.150699999998</v>
      </c>
      <c r="J56" s="93">
        <v>8.3114177950000006</v>
      </c>
      <c r="K56" s="94">
        <f t="shared" si="0"/>
        <v>-5.502401568801</v>
      </c>
      <c r="L56" s="94">
        <f t="shared" si="1"/>
        <v>-4.8104000000000005</v>
      </c>
      <c r="M56" s="94">
        <f t="shared" si="2"/>
        <v>-0.74484695380187116</v>
      </c>
      <c r="N56" s="94">
        <f t="shared" si="3"/>
        <v>-2.746230727602871</v>
      </c>
      <c r="O56" s="95">
        <v>30</v>
      </c>
      <c r="P56" s="96">
        <f t="shared" si="7"/>
        <v>28.191003664928111</v>
      </c>
      <c r="Q56" s="97">
        <v>3.6978232868031902</v>
      </c>
      <c r="R56" s="97">
        <v>0.10168236227259</v>
      </c>
      <c r="S56" s="96">
        <f t="shared" si="8"/>
        <v>0.77519330296696742</v>
      </c>
      <c r="T56" s="98">
        <v>4920538</v>
      </c>
      <c r="U56" s="99">
        <f t="shared" si="9"/>
        <v>1387149.0479141804</v>
      </c>
      <c r="V56" s="100">
        <f t="shared" si="4"/>
        <v>2.9703293854505084</v>
      </c>
      <c r="W56" s="97">
        <v>3.3174657595928099</v>
      </c>
      <c r="X56" s="97">
        <v>4.3127054874706534</v>
      </c>
      <c r="Y56" s="96">
        <f t="shared" si="10"/>
        <v>0.59630254074382105</v>
      </c>
      <c r="Z56" s="100">
        <f t="shared" si="5"/>
        <v>2.2848687580388525</v>
      </c>
      <c r="AA56" s="93">
        <v>18.8646890528391</v>
      </c>
      <c r="AB56" s="95">
        <v>90</v>
      </c>
      <c r="AC56" s="114">
        <f t="shared" si="11"/>
        <v>90</v>
      </c>
      <c r="AD56" s="79">
        <f t="shared" si="21"/>
        <v>56.482945285729436</v>
      </c>
      <c r="AE56" s="79">
        <f t="shared" si="6"/>
        <v>56.482945285729436</v>
      </c>
      <c r="AF56" s="80">
        <f t="shared" si="13"/>
        <v>2779264.7863035258</v>
      </c>
      <c r="AG56" s="96">
        <f t="shared" si="14"/>
        <v>1.5531621874044674</v>
      </c>
      <c r="AH56" s="100">
        <f t="shared" si="15"/>
        <v>5.9512940423514804</v>
      </c>
    </row>
    <row r="57" spans="1:34">
      <c r="A57" s="20">
        <v>2035</v>
      </c>
      <c r="B57" s="20">
        <v>36</v>
      </c>
      <c r="C57" s="20" t="s">
        <v>4</v>
      </c>
      <c r="D57" s="24">
        <v>15.03748</v>
      </c>
      <c r="E57" s="24">
        <v>17.556894733684199</v>
      </c>
      <c r="F57" s="24">
        <v>19.973162729999999</v>
      </c>
      <c r="G57" s="23">
        <v>65034.086300000003</v>
      </c>
      <c r="H57" s="23">
        <v>47847.2451</v>
      </c>
      <c r="I57" s="92">
        <v>68709.916400000002</v>
      </c>
      <c r="J57" s="93">
        <v>8.3114177950000006</v>
      </c>
      <c r="K57" s="94">
        <f t="shared" si="0"/>
        <v>-5.6250582604322004</v>
      </c>
      <c r="L57" s="94">
        <f t="shared" si="1"/>
        <v>-4.9478400000000002</v>
      </c>
      <c r="M57" s="94">
        <f t="shared" si="2"/>
        <v>-0.75747466639007111</v>
      </c>
      <c r="N57" s="94">
        <f t="shared" si="3"/>
        <v>-3.0189551318222714</v>
      </c>
      <c r="O57" s="95">
        <v>30</v>
      </c>
      <c r="P57" s="96">
        <f t="shared" si="7"/>
        <v>28.602694425937251</v>
      </c>
      <c r="Q57" s="97">
        <v>3.6978232868031902</v>
      </c>
      <c r="R57" s="97">
        <v>0.10168236227259</v>
      </c>
      <c r="S57" s="96">
        <f t="shared" si="8"/>
        <v>0.78651393293179184</v>
      </c>
      <c r="T57" s="98">
        <v>4920538</v>
      </c>
      <c r="U57" s="99">
        <f t="shared" si="9"/>
        <v>1407406.4482521242</v>
      </c>
      <c r="V57" s="100">
        <f t="shared" si="4"/>
        <v>3.0137069529780263</v>
      </c>
      <c r="W57" s="97">
        <v>3.3174657595928099</v>
      </c>
      <c r="X57" s="97">
        <v>4.3127054874706534</v>
      </c>
      <c r="Y57" s="96">
        <f t="shared" si="10"/>
        <v>0.60501071763983982</v>
      </c>
      <c r="Z57" s="100">
        <f t="shared" si="5"/>
        <v>2.3182361176754043</v>
      </c>
      <c r="AA57" s="93">
        <v>19.383044738917299</v>
      </c>
      <c r="AB57" s="95">
        <v>90</v>
      </c>
      <c r="AC57" s="114">
        <f t="shared" si="11"/>
        <v>90</v>
      </c>
      <c r="AD57" s="79">
        <f t="shared" si="21"/>
        <v>59.013144704571062</v>
      </c>
      <c r="AE57" s="79">
        <f t="shared" si="6"/>
        <v>59.013144704571062</v>
      </c>
      <c r="AF57" s="80">
        <f t="shared" si="13"/>
        <v>2903764.2101834072</v>
      </c>
      <c r="AG57" s="96">
        <f t="shared" si="14"/>
        <v>1.622737349323838</v>
      </c>
      <c r="AH57" s="100">
        <f t="shared" si="15"/>
        <v>6.2178870936015507</v>
      </c>
    </row>
    <row r="58" spans="1:34">
      <c r="A58" s="20">
        <v>2036</v>
      </c>
      <c r="B58" s="20">
        <v>37</v>
      </c>
      <c r="C58" s="20" t="s">
        <v>4</v>
      </c>
      <c r="D58" s="24">
        <v>15.945080000000001</v>
      </c>
      <c r="E58" s="24">
        <v>17.444164271579002</v>
      </c>
      <c r="F58" s="24">
        <v>19.254112469999999</v>
      </c>
      <c r="G58" s="23">
        <v>66483.792600000001</v>
      </c>
      <c r="H58" s="23">
        <v>48168.982799999998</v>
      </c>
      <c r="I58" s="92">
        <v>70434.929099999994</v>
      </c>
      <c r="J58" s="93">
        <v>8.3114177950000006</v>
      </c>
      <c r="K58" s="94">
        <f t="shared" si="0"/>
        <v>-5.7504491571444003</v>
      </c>
      <c r="L58" s="94">
        <f t="shared" si="1"/>
        <v>-5.08528</v>
      </c>
      <c r="M58" s="94">
        <f t="shared" si="2"/>
        <v>-0.75261102333300445</v>
      </c>
      <c r="N58" s="94">
        <f t="shared" si="3"/>
        <v>-3.2769223854774041</v>
      </c>
      <c r="O58" s="95">
        <v>30</v>
      </c>
      <c r="P58" s="96">
        <f t="shared" si="7"/>
        <v>28.908857144465529</v>
      </c>
      <c r="Q58" s="97">
        <v>3.6978232868031902</v>
      </c>
      <c r="R58" s="97">
        <v>0.10168236227259</v>
      </c>
      <c r="S58" s="96">
        <f t="shared" si="8"/>
        <v>0.79493276369930177</v>
      </c>
      <c r="T58" s="98">
        <v>4920538</v>
      </c>
      <c r="U58" s="99">
        <f t="shared" si="9"/>
        <v>1422471.3011591414</v>
      </c>
      <c r="V58" s="100">
        <f t="shared" si="4"/>
        <v>3.045965617138513</v>
      </c>
      <c r="W58" s="97">
        <v>3.3174657595928099</v>
      </c>
      <c r="X58" s="97">
        <v>4.3127054874706534</v>
      </c>
      <c r="Y58" s="96">
        <f t="shared" si="10"/>
        <v>0.61148674130715519</v>
      </c>
      <c r="Z58" s="100">
        <f t="shared" si="5"/>
        <v>2.3430504747219327</v>
      </c>
      <c r="AA58" s="93">
        <v>19.9014004249957</v>
      </c>
      <c r="AB58" s="95">
        <v>90</v>
      </c>
      <c r="AC58" s="114">
        <f t="shared" si="11"/>
        <v>90</v>
      </c>
      <c r="AD58" s="79">
        <f t="shared" si="21"/>
        <v>61.422265410349475</v>
      </c>
      <c r="AE58" s="79">
        <f t="shared" si="6"/>
        <v>61.422265410349475</v>
      </c>
      <c r="AF58" s="80">
        <f t="shared" si="13"/>
        <v>3022305.9099771017</v>
      </c>
      <c r="AG58" s="96">
        <f t="shared" si="14"/>
        <v>1.688983101314635</v>
      </c>
      <c r="AH58" s="100">
        <f t="shared" si="15"/>
        <v>6.4717227537477466</v>
      </c>
    </row>
    <row r="59" spans="1:34">
      <c r="A59" s="20">
        <v>2037</v>
      </c>
      <c r="B59" s="20">
        <v>38</v>
      </c>
      <c r="C59" s="20" t="s">
        <v>4</v>
      </c>
      <c r="D59" s="24">
        <v>15.087870000000001</v>
      </c>
      <c r="E59" s="24">
        <v>17.127426082105298</v>
      </c>
      <c r="F59" s="24">
        <v>20.448067770000002</v>
      </c>
      <c r="G59" s="23">
        <v>67965.814899999998</v>
      </c>
      <c r="H59" s="23">
        <v>48492.883900000001</v>
      </c>
      <c r="I59" s="92">
        <v>72203.249500000005</v>
      </c>
      <c r="J59" s="93">
        <v>8.3114177950000006</v>
      </c>
      <c r="K59" s="94">
        <f t="shared" si="0"/>
        <v>-5.8786351939605996</v>
      </c>
      <c r="L59" s="94">
        <f t="shared" si="1"/>
        <v>-5.2227200000000007</v>
      </c>
      <c r="M59" s="94">
        <f t="shared" si="2"/>
        <v>-0.73894567088635099</v>
      </c>
      <c r="N59" s="94">
        <f t="shared" si="3"/>
        <v>-3.5288830698469509</v>
      </c>
      <c r="O59" s="95">
        <v>30</v>
      </c>
      <c r="P59" s="96">
        <f t="shared" si="7"/>
        <v>29.14495505191994</v>
      </c>
      <c r="Q59" s="97">
        <v>3.6978232868031902</v>
      </c>
      <c r="R59" s="97">
        <v>0.10168236227259</v>
      </c>
      <c r="S59" s="96">
        <f t="shared" si="8"/>
        <v>0.80142495953874493</v>
      </c>
      <c r="T59" s="98">
        <v>4920538</v>
      </c>
      <c r="U59" s="99">
        <f t="shared" si="9"/>
        <v>1434088.5884126404</v>
      </c>
      <c r="V59" s="100">
        <f t="shared" si="4"/>
        <v>3.070841941539395</v>
      </c>
      <c r="W59" s="97">
        <v>3.3174657595928099</v>
      </c>
      <c r="X59" s="97">
        <v>4.3127054874706534</v>
      </c>
      <c r="Y59" s="96">
        <f t="shared" si="10"/>
        <v>0.61648073810672688</v>
      </c>
      <c r="Z59" s="100">
        <f t="shared" si="5"/>
        <v>2.3621861088764575</v>
      </c>
      <c r="AA59" s="93">
        <v>20.419756111073902</v>
      </c>
      <c r="AB59" s="95">
        <v>90</v>
      </c>
      <c r="AC59" s="114">
        <f t="shared" si="11"/>
        <v>90</v>
      </c>
      <c r="AD59" s="79">
        <f t="shared" si="21"/>
        <v>63.745770634471668</v>
      </c>
      <c r="AE59" s="79">
        <f t="shared" si="6"/>
        <v>63.745770634471668</v>
      </c>
      <c r="AF59" s="80">
        <f t="shared" si="13"/>
        <v>3136634.8674620194</v>
      </c>
      <c r="AG59" s="96">
        <f t="shared" si="14"/>
        <v>1.7528746076461064</v>
      </c>
      <c r="AH59" s="100">
        <f t="shared" si="15"/>
        <v>6.7165375863974992</v>
      </c>
    </row>
    <row r="60" spans="1:34">
      <c r="A60" s="20">
        <v>2038</v>
      </c>
      <c r="B60" s="20">
        <v>39</v>
      </c>
      <c r="C60" s="20" t="s">
        <v>4</v>
      </c>
      <c r="D60" s="24">
        <v>14.67159</v>
      </c>
      <c r="E60" s="24">
        <v>17.220546618947399</v>
      </c>
      <c r="F60" s="24">
        <v>19.46847898</v>
      </c>
      <c r="G60" s="23">
        <v>69480.873800000001</v>
      </c>
      <c r="H60" s="23">
        <v>48818.963000000003</v>
      </c>
      <c r="I60" s="92">
        <v>74015.964900000006</v>
      </c>
      <c r="J60" s="93">
        <v>8.3114177950000006</v>
      </c>
      <c r="K60" s="94">
        <f t="shared" si="0"/>
        <v>-6.0096786984572006</v>
      </c>
      <c r="L60" s="94">
        <f t="shared" si="1"/>
        <v>-5.3601600000000005</v>
      </c>
      <c r="M60" s="94">
        <f t="shared" si="2"/>
        <v>-0.74296326332786655</v>
      </c>
      <c r="N60" s="94">
        <f t="shared" si="3"/>
        <v>-3.8013841667850672</v>
      </c>
      <c r="O60" s="95">
        <v>30</v>
      </c>
      <c r="P60" s="96">
        <f t="shared" si="7"/>
        <v>29.344450022096147</v>
      </c>
      <c r="Q60" s="97">
        <v>3.6978232868031902</v>
      </c>
      <c r="R60" s="97">
        <v>0.10168236227259</v>
      </c>
      <c r="S60" s="96">
        <f t="shared" si="8"/>
        <v>0.80691065159477438</v>
      </c>
      <c r="T60" s="98">
        <v>4920538</v>
      </c>
      <c r="U60" s="99">
        <f t="shared" si="9"/>
        <v>1443904.8142282492</v>
      </c>
      <c r="V60" s="100">
        <f t="shared" si="4"/>
        <v>3.0918616178590836</v>
      </c>
      <c r="W60" s="97">
        <v>3.3174657595928099</v>
      </c>
      <c r="X60" s="97">
        <v>4.3127054874706534</v>
      </c>
      <c r="Y60" s="96">
        <f t="shared" si="10"/>
        <v>0.62070050122674947</v>
      </c>
      <c r="Z60" s="100">
        <f t="shared" si="5"/>
        <v>2.3783550906608339</v>
      </c>
      <c r="AA60" s="93">
        <v>20.938111797152299</v>
      </c>
      <c r="AB60" s="95">
        <v>90</v>
      </c>
      <c r="AC60" s="114">
        <f t="shared" si="11"/>
        <v>90</v>
      </c>
      <c r="AD60" s="79">
        <f t="shared" si="21"/>
        <v>66.017122250733308</v>
      </c>
      <c r="AE60" s="79">
        <f t="shared" si="6"/>
        <v>66.017122250733308</v>
      </c>
      <c r="AF60" s="80">
        <f t="shared" si="13"/>
        <v>3248397.5868537878</v>
      </c>
      <c r="AG60" s="96">
        <f t="shared" si="14"/>
        <v>1.8153319994629049</v>
      </c>
      <c r="AH60" s="100">
        <f t="shared" si="15"/>
        <v>6.955857283229216</v>
      </c>
    </row>
    <row r="61" spans="1:34">
      <c r="A61" s="20">
        <v>2039</v>
      </c>
      <c r="B61" s="20">
        <v>40</v>
      </c>
      <c r="C61" s="20" t="s">
        <v>4</v>
      </c>
      <c r="D61" s="24">
        <v>14.982430000000001</v>
      </c>
      <c r="E61" s="24">
        <v>17.431385624736802</v>
      </c>
      <c r="F61" s="24">
        <v>20.11033033</v>
      </c>
      <c r="G61" s="23">
        <v>71029.705499999996</v>
      </c>
      <c r="H61" s="23">
        <v>49147.234799999998</v>
      </c>
      <c r="I61" s="92">
        <v>75874.189799999993</v>
      </c>
      <c r="J61" s="93">
        <v>8.3114177950000006</v>
      </c>
      <c r="K61" s="94">
        <f t="shared" si="0"/>
        <v>-6.143643347517</v>
      </c>
      <c r="L61" s="94">
        <f t="shared" si="1"/>
        <v>-5.4976000000000003</v>
      </c>
      <c r="M61" s="94">
        <f t="shared" si="2"/>
        <v>-0.75205970139364464</v>
      </c>
      <c r="N61" s="94">
        <f t="shared" si="3"/>
        <v>-4.0818852539106443</v>
      </c>
      <c r="O61" s="95">
        <v>30</v>
      </c>
      <c r="P61" s="96">
        <f t="shared" si="7"/>
        <v>29.502133187124087</v>
      </c>
      <c r="Q61" s="97">
        <v>3.6978232868031902</v>
      </c>
      <c r="R61" s="97">
        <v>0.10168236227259</v>
      </c>
      <c r="S61" s="96">
        <f t="shared" si="8"/>
        <v>0.81124660695745499</v>
      </c>
      <c r="T61" s="98">
        <v>4920538</v>
      </c>
      <c r="U61" s="99">
        <f t="shared" si="9"/>
        <v>1451663.6742830519</v>
      </c>
      <c r="V61" s="100">
        <f t="shared" si="4"/>
        <v>3.1084758166382516</v>
      </c>
      <c r="W61" s="97">
        <v>3.3174657595928099</v>
      </c>
      <c r="X61" s="97">
        <v>4.3127054874706534</v>
      </c>
      <c r="Y61" s="96">
        <f t="shared" si="10"/>
        <v>0.6240358515057346</v>
      </c>
      <c r="Z61" s="100">
        <f t="shared" si="5"/>
        <v>2.3911352435678852</v>
      </c>
      <c r="AA61" s="93">
        <v>21.456467483230401</v>
      </c>
      <c r="AB61" s="95">
        <v>90</v>
      </c>
      <c r="AC61" s="114">
        <f t="shared" si="11"/>
        <v>90</v>
      </c>
      <c r="AD61" s="79">
        <f t="shared" si="21"/>
        <v>68.231111391264349</v>
      </c>
      <c r="AE61" s="79">
        <f t="shared" si="6"/>
        <v>68.231111391264349</v>
      </c>
      <c r="AF61" s="80">
        <f t="shared" si="13"/>
        <v>3357337.7638294911</v>
      </c>
      <c r="AG61" s="96">
        <f t="shared" si="14"/>
        <v>1.8762120438550967</v>
      </c>
      <c r="AH61" s="100">
        <f t="shared" si="15"/>
        <v>7.1891330147835735</v>
      </c>
    </row>
    <row r="62" spans="1:34">
      <c r="A62" s="20">
        <v>2040</v>
      </c>
      <c r="B62" s="20">
        <v>41</v>
      </c>
      <c r="C62" s="20" t="s">
        <v>4</v>
      </c>
      <c r="D62" s="24">
        <v>15.28945</v>
      </c>
      <c r="E62" s="24">
        <v>17.801904950000001</v>
      </c>
      <c r="F62" s="24">
        <v>21.34385</v>
      </c>
      <c r="G62" s="23">
        <v>72613.063099999999</v>
      </c>
      <c r="H62" s="23">
        <v>49477.714</v>
      </c>
      <c r="I62" s="92">
        <v>77779.066900000005</v>
      </c>
      <c r="J62" s="93">
        <v>8.3114177950000006</v>
      </c>
      <c r="K62" s="94">
        <f t="shared" si="0"/>
        <v>-6.2805942797714005</v>
      </c>
      <c r="L62" s="94">
        <f t="shared" si="1"/>
        <v>-5.63504</v>
      </c>
      <c r="M62" s="94">
        <f t="shared" si="2"/>
        <v>-0.76804538716280002</v>
      </c>
      <c r="N62" s="94">
        <f t="shared" si="3"/>
        <v>-4.3722618719342004</v>
      </c>
      <c r="O62" s="95">
        <v>30</v>
      </c>
      <c r="P62" s="96">
        <f t="shared" si="7"/>
        <v>29.626040638313704</v>
      </c>
      <c r="Q62" s="97">
        <v>3.6978232868031902</v>
      </c>
      <c r="R62" s="97">
        <v>0.10168236227259</v>
      </c>
      <c r="S62" s="96">
        <f t="shared" si="8"/>
        <v>0.81465380123445019</v>
      </c>
      <c r="T62" s="98">
        <v>4920538</v>
      </c>
      <c r="U62" s="99">
        <f t="shared" si="9"/>
        <v>1457760.5875036684</v>
      </c>
      <c r="V62" s="100">
        <f t="shared" si="4"/>
        <v>3.1215312561578692</v>
      </c>
      <c r="W62" s="97">
        <v>3.3174657595928099</v>
      </c>
      <c r="X62" s="97">
        <v>4.3127054874706534</v>
      </c>
      <c r="Y62" s="96">
        <f t="shared" si="10"/>
        <v>0.62665677018034627</v>
      </c>
      <c r="Z62" s="100">
        <f t="shared" si="5"/>
        <v>2.4011778893522067</v>
      </c>
      <c r="AA62" s="93">
        <v>21.974823169308799</v>
      </c>
      <c r="AB62" s="95">
        <v>90</v>
      </c>
      <c r="AC62" s="114">
        <f t="shared" si="11"/>
        <v>90</v>
      </c>
      <c r="AD62" s="79">
        <f t="shared" si="21"/>
        <v>70.395774147374695</v>
      </c>
      <c r="AE62" s="79">
        <f t="shared" si="6"/>
        <v>70.395774147374695</v>
      </c>
      <c r="AF62" s="80">
        <f t="shared" si="13"/>
        <v>3463850.817315748</v>
      </c>
      <c r="AG62" s="96">
        <f t="shared" si="14"/>
        <v>1.935735716430343</v>
      </c>
      <c r="AH62" s="100">
        <f t="shared" si="15"/>
        <v>7.4172114993415397</v>
      </c>
    </row>
    <row r="63" spans="1:34">
      <c r="A63" s="20">
        <v>2041</v>
      </c>
      <c r="B63" s="20">
        <v>42</v>
      </c>
      <c r="C63" s="20" t="s">
        <v>4</v>
      </c>
      <c r="D63" s="24">
        <v>15.42944</v>
      </c>
      <c r="E63" s="24">
        <v>17.5515109831579</v>
      </c>
      <c r="F63" s="24">
        <v>21.65419185</v>
      </c>
      <c r="G63" s="23">
        <v>74231.716</v>
      </c>
      <c r="H63" s="23">
        <v>49810.415300000001</v>
      </c>
      <c r="I63" s="92">
        <v>79731.767200000002</v>
      </c>
      <c r="J63" s="93">
        <v>8.3114177950000006</v>
      </c>
      <c r="K63" s="94">
        <f t="shared" si="0"/>
        <v>-6.4205980437040004</v>
      </c>
      <c r="L63" s="94">
        <f t="shared" si="1"/>
        <v>-5.7724799999999998</v>
      </c>
      <c r="M63" s="94">
        <f t="shared" si="2"/>
        <v>-0.75724238985736447</v>
      </c>
      <c r="N63" s="94">
        <f t="shared" si="3"/>
        <v>-4.6389026385613645</v>
      </c>
      <c r="O63" s="95">
        <v>30</v>
      </c>
      <c r="P63" s="96">
        <f t="shared" si="7"/>
        <v>29.712728385673326</v>
      </c>
      <c r="Q63" s="97">
        <v>3.6978232868031902</v>
      </c>
      <c r="R63" s="97">
        <v>0.10168236227259</v>
      </c>
      <c r="S63" s="96">
        <f t="shared" si="8"/>
        <v>0.81703753194518314</v>
      </c>
      <c r="T63" s="98">
        <v>4920538</v>
      </c>
      <c r="U63" s="99">
        <f t="shared" si="9"/>
        <v>1462026.0910538426</v>
      </c>
      <c r="V63" s="100">
        <f t="shared" si="4"/>
        <v>3.1306650623323939</v>
      </c>
      <c r="W63" s="97">
        <v>3.3174657595928099</v>
      </c>
      <c r="X63" s="97">
        <v>4.6444520634299336</v>
      </c>
      <c r="Y63" s="96">
        <f t="shared" si="10"/>
        <v>0.58359823710370229</v>
      </c>
      <c r="Z63" s="100">
        <f t="shared" si="5"/>
        <v>2.2361893302374245</v>
      </c>
      <c r="AA63" s="93">
        <v>22.493178855387001</v>
      </c>
      <c r="AB63" s="95">
        <v>100</v>
      </c>
      <c r="AC63" s="114">
        <f t="shared" si="11"/>
        <v>100</v>
      </c>
      <c r="AD63" s="79">
        <f t="shared" si="21"/>
        <v>72.807666529072719</v>
      </c>
      <c r="AE63" s="79">
        <f t="shared" si="6"/>
        <v>72.807666529072719</v>
      </c>
      <c r="AF63" s="80">
        <f t="shared" si="13"/>
        <v>3582528.8984763045</v>
      </c>
      <c r="AG63" s="96">
        <f t="shared" si="14"/>
        <v>2.0020576836789017</v>
      </c>
      <c r="AH63" s="100">
        <f t="shared" si="15"/>
        <v>7.6713391955758734</v>
      </c>
    </row>
    <row r="64" spans="1:34">
      <c r="A64" s="20">
        <v>2042</v>
      </c>
      <c r="B64" s="20">
        <v>43</v>
      </c>
      <c r="C64" s="20" t="s">
        <v>4</v>
      </c>
      <c r="D64" s="24">
        <v>15.6378</v>
      </c>
      <c r="E64" s="24">
        <v>17.8459424773684</v>
      </c>
      <c r="F64" s="24">
        <v>21.189422610000001</v>
      </c>
      <c r="G64" s="23">
        <v>75886.451000000001</v>
      </c>
      <c r="H64" s="23">
        <v>50145.353900000002</v>
      </c>
      <c r="I64" s="92">
        <v>81733.491599999994</v>
      </c>
      <c r="J64" s="93">
        <v>8.3114177950000006</v>
      </c>
      <c r="K64" s="94">
        <f t="shared" si="0"/>
        <v>-6.5637226927940002</v>
      </c>
      <c r="L64" s="94">
        <f t="shared" si="1"/>
        <v>-5.9099200000000005</v>
      </c>
      <c r="M64" s="94">
        <f t="shared" si="2"/>
        <v>-0.76994534224358224</v>
      </c>
      <c r="N64" s="94">
        <f t="shared" si="3"/>
        <v>-4.932170240037582</v>
      </c>
      <c r="O64" s="95">
        <v>30</v>
      </c>
      <c r="P64" s="96">
        <f t="shared" si="7"/>
        <v>29.785223606358979</v>
      </c>
      <c r="Q64" s="97">
        <v>3.6978232868031902</v>
      </c>
      <c r="R64" s="97">
        <v>0.10168236227259</v>
      </c>
      <c r="S64" s="96">
        <f t="shared" si="8"/>
        <v>0.81903099802537616</v>
      </c>
      <c r="T64" s="98">
        <v>4920538</v>
      </c>
      <c r="U64" s="99">
        <f t="shared" si="9"/>
        <v>1465593.2459358638</v>
      </c>
      <c r="V64" s="100">
        <f t="shared" si="4"/>
        <v>3.1383034808458579</v>
      </c>
      <c r="W64" s="97">
        <v>3.3174657595928099</v>
      </c>
      <c r="X64" s="97">
        <v>4.6444520634299336</v>
      </c>
      <c r="Y64" s="96">
        <f t="shared" si="10"/>
        <v>0.58502214144669717</v>
      </c>
      <c r="Z64" s="100">
        <f t="shared" si="5"/>
        <v>2.241645343461327</v>
      </c>
      <c r="AA64" s="93">
        <v>23.011534541465402</v>
      </c>
      <c r="AB64" s="95">
        <v>100</v>
      </c>
      <c r="AC64" s="114">
        <f t="shared" si="11"/>
        <v>100</v>
      </c>
      <c r="AD64" s="79">
        <f t="shared" si="21"/>
        <v>75.18981571351442</v>
      </c>
      <c r="AE64" s="79">
        <f t="shared" si="6"/>
        <v>75.18981571351442</v>
      </c>
      <c r="AF64" s="80">
        <f t="shared" si="13"/>
        <v>3699743.4543134482</v>
      </c>
      <c r="AG64" s="96">
        <f t="shared" si="14"/>
        <v>2.0675617755656615</v>
      </c>
      <c r="AH64" s="100">
        <f t="shared" si="15"/>
        <v>7.9223330164123036</v>
      </c>
    </row>
    <row r="65" spans="1:34">
      <c r="A65" s="20">
        <v>2043</v>
      </c>
      <c r="B65" s="20">
        <v>44</v>
      </c>
      <c r="C65" s="20" t="s">
        <v>4</v>
      </c>
      <c r="D65" s="24">
        <v>14.06508</v>
      </c>
      <c r="E65" s="24">
        <v>17.779084309473699</v>
      </c>
      <c r="F65" s="24">
        <v>20.391290000000001</v>
      </c>
      <c r="G65" s="23">
        <v>77578.0726</v>
      </c>
      <c r="H65" s="23">
        <v>50482.544699999999</v>
      </c>
      <c r="I65" s="92">
        <v>83785.470700000005</v>
      </c>
      <c r="J65" s="93">
        <v>8.3114177950000006</v>
      </c>
      <c r="K65" s="94">
        <f t="shared" si="0"/>
        <v>-6.7100378114644004</v>
      </c>
      <c r="L65" s="94">
        <f t="shared" si="1"/>
        <v>-6.0473600000000003</v>
      </c>
      <c r="M65" s="94">
        <f t="shared" si="2"/>
        <v>-0.76706081344793331</v>
      </c>
      <c r="N65" s="94">
        <f t="shared" si="3"/>
        <v>-5.2130408299123339</v>
      </c>
      <c r="O65" s="95">
        <v>30</v>
      </c>
      <c r="P65" s="96">
        <f t="shared" si="7"/>
        <v>29.837531926653657</v>
      </c>
      <c r="Q65" s="97">
        <v>3.6978232868031902</v>
      </c>
      <c r="R65" s="97">
        <v>0.10168236227259</v>
      </c>
      <c r="S65" s="96">
        <f t="shared" si="8"/>
        <v>0.82046936680656046</v>
      </c>
      <c r="T65" s="98">
        <v>4920538</v>
      </c>
      <c r="U65" s="99">
        <f t="shared" si="9"/>
        <v>1468167.0967131255</v>
      </c>
      <c r="V65" s="100">
        <f t="shared" si="4"/>
        <v>3.1438149178532662</v>
      </c>
      <c r="W65" s="97">
        <v>3.3174657595928099</v>
      </c>
      <c r="X65" s="97">
        <v>4.6444520634299336</v>
      </c>
      <c r="Y65" s="96">
        <f t="shared" si="10"/>
        <v>0.58604954771897178</v>
      </c>
      <c r="Z65" s="100">
        <f t="shared" si="5"/>
        <v>2.2455820841809047</v>
      </c>
      <c r="AA65" s="93">
        <v>23.5298902275435</v>
      </c>
      <c r="AB65" s="95">
        <v>100</v>
      </c>
      <c r="AC65" s="114">
        <f t="shared" si="11"/>
        <v>100</v>
      </c>
      <c r="AD65" s="79">
        <f t="shared" si="21"/>
        <v>77.536227326982797</v>
      </c>
      <c r="AE65" s="79">
        <f t="shared" si="6"/>
        <v>77.536227326982797</v>
      </c>
      <c r="AF65" s="80">
        <f t="shared" si="13"/>
        <v>3815199.529390573</v>
      </c>
      <c r="AG65" s="96">
        <f t="shared" si="14"/>
        <v>2.1320831594221534</v>
      </c>
      <c r="AH65" s="100">
        <f t="shared" si="15"/>
        <v>8.169561368005839</v>
      </c>
    </row>
    <row r="66" spans="1:34">
      <c r="A66" s="20">
        <v>2044</v>
      </c>
      <c r="B66" s="20">
        <v>45</v>
      </c>
      <c r="C66" s="20" t="s">
        <v>4</v>
      </c>
      <c r="D66" s="24">
        <v>15.79818</v>
      </c>
      <c r="E66" s="24">
        <v>17.437615197368402</v>
      </c>
      <c r="F66" s="24">
        <v>20.294429999999998</v>
      </c>
      <c r="G66" s="23">
        <v>79307.403000000006</v>
      </c>
      <c r="H66" s="23">
        <v>50822.002800000002</v>
      </c>
      <c r="I66" s="92">
        <v>85888.966199999995</v>
      </c>
      <c r="J66" s="93">
        <v>8.3114177950000006</v>
      </c>
      <c r="K66" s="94">
        <f t="shared" si="0"/>
        <v>-6.8596145150820007</v>
      </c>
      <c r="L66" s="94">
        <f t="shared" si="1"/>
        <v>-6.1848000000000001</v>
      </c>
      <c r="M66" s="94">
        <f t="shared" si="2"/>
        <v>-0.75232847007526238</v>
      </c>
      <c r="N66" s="94">
        <f t="shared" si="3"/>
        <v>-5.4853251901572628</v>
      </c>
      <c r="O66" s="95">
        <v>30</v>
      </c>
      <c r="P66" s="96">
        <f t="shared" si="7"/>
        <v>29.876098256530049</v>
      </c>
      <c r="Q66" s="97">
        <v>3.6978232868031902</v>
      </c>
      <c r="R66" s="97">
        <v>0.10168236227259</v>
      </c>
      <c r="S66" s="96">
        <f t="shared" si="8"/>
        <v>0.82152985975656445</v>
      </c>
      <c r="T66" s="98">
        <v>4920538</v>
      </c>
      <c r="U66" s="99">
        <f t="shared" si="9"/>
        <v>1470064.7676298984</v>
      </c>
      <c r="V66" s="100">
        <f t="shared" si="4"/>
        <v>3.1478784377010292</v>
      </c>
      <c r="W66" s="97">
        <v>3.3174657595928099</v>
      </c>
      <c r="X66" s="97">
        <v>4.6444520634299336</v>
      </c>
      <c r="Y66" s="96">
        <f t="shared" si="10"/>
        <v>0.58680704268326034</v>
      </c>
      <c r="Z66" s="100">
        <f t="shared" si="5"/>
        <v>2.2484845983578778</v>
      </c>
      <c r="AA66" s="93">
        <v>24.048245913621901</v>
      </c>
      <c r="AB66" s="95">
        <v>100</v>
      </c>
      <c r="AC66" s="114">
        <f t="shared" si="11"/>
        <v>100</v>
      </c>
      <c r="AD66" s="79">
        <f t="shared" si="21"/>
        <v>79.853346279450534</v>
      </c>
      <c r="AE66" s="79">
        <f t="shared" si="6"/>
        <v>79.853346279450534</v>
      </c>
      <c r="AF66" s="80">
        <f t="shared" si="13"/>
        <v>3929214.2479519499</v>
      </c>
      <c r="AG66" s="96">
        <f t="shared" si="14"/>
        <v>2.195799056716206</v>
      </c>
      <c r="AH66" s="100">
        <f t="shared" si="15"/>
        <v>8.4137033147028895</v>
      </c>
    </row>
    <row r="67" spans="1:34">
      <c r="A67" s="20">
        <v>2045</v>
      </c>
      <c r="B67" s="20">
        <v>46</v>
      </c>
      <c r="C67" s="20" t="s">
        <v>4</v>
      </c>
      <c r="D67" s="24">
        <v>14.77971</v>
      </c>
      <c r="E67" s="24">
        <v>17.373644530526299</v>
      </c>
      <c r="F67" s="24">
        <v>19.7867</v>
      </c>
      <c r="G67" s="23">
        <v>81075.282600000006</v>
      </c>
      <c r="H67" s="23">
        <v>51163.743499999997</v>
      </c>
      <c r="I67" s="92">
        <v>88045.271500000003</v>
      </c>
      <c r="J67" s="93">
        <v>8.3114177950000006</v>
      </c>
      <c r="K67" s="94">
        <f t="shared" ref="K67:K130" si="22">G67*$AL$3</f>
        <v>-7.012525493204401</v>
      </c>
      <c r="L67" s="94">
        <f t="shared" ref="L67:L130" si="23">B67*$AL$5</f>
        <v>-6.3222400000000007</v>
      </c>
      <c r="M67" s="94">
        <f t="shared" ref="M67:M130" si="24">E67*$AL$4</f>
        <v>-0.74956851962502669</v>
      </c>
      <c r="N67" s="94">
        <f t="shared" ref="N67:N130" si="25">SUM(J67:M67)</f>
        <v>-5.7729162178294278</v>
      </c>
      <c r="O67" s="95">
        <v>30</v>
      </c>
      <c r="P67" s="96">
        <f t="shared" si="7"/>
        <v>29.906969202144055</v>
      </c>
      <c r="Q67" s="97">
        <v>3.6978232868031902</v>
      </c>
      <c r="R67" s="97">
        <v>0.10168236227259</v>
      </c>
      <c r="S67" s="96">
        <f t="shared" si="8"/>
        <v>0.82237874582605919</v>
      </c>
      <c r="T67" s="98">
        <v>4920538</v>
      </c>
      <c r="U67" s="99">
        <f t="shared" si="9"/>
        <v>1471583.7842397948</v>
      </c>
      <c r="V67" s="100">
        <f t="shared" ref="V67:V130" si="26">(U67*$AM$12/$AM$13*10^(-6))*($AM$11/$AP$11)+(U67*$AN$12/$AN$13*10^(-6))*($AN$11/$AP$11)+(U67*$AO$12/$AO$13*10^(-6))*($AO$11/$AP$11)+(U67*$AL$12/$AL$13*10^(-6))*($AL$11/$AP$11)</f>
        <v>3.1511311376759505</v>
      </c>
      <c r="W67" s="97">
        <v>3.3174657595928099</v>
      </c>
      <c r="X67" s="97">
        <v>4.6444520634299336</v>
      </c>
      <c r="Y67" s="96">
        <f t="shared" si="10"/>
        <v>0.58741338987575664</v>
      </c>
      <c r="Z67" s="100">
        <f t="shared" ref="Z67:Z130" si="27">IF(AND(A67&gt;=2000,A67&lt;=2020),(U67*$AM$12/$AM$13*10^(-6))*($AM$11/$AP$11)+(U67*$AN$12/$AN$13*10^(-6))*($AN$11/$AP$11)+(U67*$AO$12/$AO$13*10^(-6))*($AO$11/$AP$11)+(U67*$AL$12/$AL$13*10^(-6))*($AL$11/$AP$11),IF(AND(A67&gt;=2021,A67&lt;=2030),(U67*$AM$12/$AM$14*10^(-6))*($AM$11/$AP$11)+(U67*$AN$12/$AN$14*10^(-6))*($AN$11/$AP$11)+(U67*$AO$12/$AO$14*10^(-6))*($AO$11/$AP$11)+(U67*$AL$12/$AL$14*10^(-6))*($AL$11/$AP$11),IF(AND(A67&gt;=2031,A67&lt;=2040),(U67*$AM$12/$AM$15*10^(-6))*($AM$11/$AP$11)+(U67*$AN$12/$AN$15*10^(-6))*($AN$11/$AP$11)+(U67*$AO$12/$AO$15*10^(-6))*($AO$11/$AP$11)+(U67*$AL$12/$AL$15*10^(-6))*($AL$11/$AP$11),(U67*$AM$12/$AM$16*10^(-6))*($AM$11/$AP$11)+(U67*$AN$12/$AN$16*10^(-6))*($AN$11/$AP$11)+(U67*$AO$12/$AO$16*10^(-6))*($AO$11/$AP$11)+(U67*$AL$12/$AL$16*10^(-6))*($AL$11/$AP$11))))</f>
        <v>2.2508079554828222</v>
      </c>
      <c r="AA67" s="93">
        <v>24.5666015997001</v>
      </c>
      <c r="AB67" s="95">
        <v>100</v>
      </c>
      <c r="AC67" s="114">
        <f t="shared" si="11"/>
        <v>100</v>
      </c>
      <c r="AD67" s="79">
        <f t="shared" si="21"/>
        <v>82.147219177073552</v>
      </c>
      <c r="AE67" s="79">
        <f t="shared" ref="AE67:AE130" si="28">IF(AD67&lt;100,AD67,100)</f>
        <v>82.147219177073552</v>
      </c>
      <c r="AF67" s="80">
        <f t="shared" si="13"/>
        <v>4042085.1355511914</v>
      </c>
      <c r="AG67" s="96">
        <f t="shared" si="14"/>
        <v>2.2588757363984913</v>
      </c>
      <c r="AH67" s="100">
        <f t="shared" si="15"/>
        <v>8.6553959537902578</v>
      </c>
    </row>
    <row r="68" spans="1:34">
      <c r="A68" s="20">
        <v>2046</v>
      </c>
      <c r="B68" s="20">
        <v>47</v>
      </c>
      <c r="C68" s="20" t="s">
        <v>4</v>
      </c>
      <c r="D68" s="24">
        <v>14.84647</v>
      </c>
      <c r="E68" s="24">
        <v>17.329440909999999</v>
      </c>
      <c r="F68" s="24">
        <v>20.328800000000001</v>
      </c>
      <c r="G68" s="23">
        <v>82882.570999999996</v>
      </c>
      <c r="H68" s="23">
        <v>51507.782200000001</v>
      </c>
      <c r="I68" s="92">
        <v>90255.712400000004</v>
      </c>
      <c r="J68" s="93">
        <v>8.3114177950000006</v>
      </c>
      <c r="K68" s="94">
        <f t="shared" si="22"/>
        <v>-7.1688450960739996</v>
      </c>
      <c r="L68" s="94">
        <f t="shared" si="23"/>
        <v>-6.4596800000000005</v>
      </c>
      <c r="M68" s="94">
        <f t="shared" si="24"/>
        <v>-0.74766139862103997</v>
      </c>
      <c r="N68" s="94">
        <f t="shared" si="25"/>
        <v>-6.0647686996950396</v>
      </c>
      <c r="O68" s="95">
        <v>30</v>
      </c>
      <c r="P68" s="96">
        <f t="shared" ref="P68:P131" si="29">O68/(EXP(N68)+1)</f>
        <v>29.930462695755139</v>
      </c>
      <c r="Q68" s="97">
        <v>3.6978232868031902</v>
      </c>
      <c r="R68" s="97">
        <v>0.10168236227259</v>
      </c>
      <c r="S68" s="96">
        <f t="shared" ref="S68:S131" si="30">R68*P68/Q68</f>
        <v>0.82302476748343179</v>
      </c>
      <c r="T68" s="98">
        <v>4920538</v>
      </c>
      <c r="U68" s="99">
        <f t="shared" ref="U68:U131" si="31">T68*P68/100</f>
        <v>1472739.7905204562</v>
      </c>
      <c r="V68" s="100">
        <f t="shared" si="26"/>
        <v>3.1536065165333107</v>
      </c>
      <c r="W68" s="97">
        <v>3.3174657595928099</v>
      </c>
      <c r="X68" s="97">
        <v>4.6444520634299336</v>
      </c>
      <c r="Y68" s="96">
        <f t="shared" ref="Y68:Y131" si="32">(P68/Q68)*(W68/X68)*R68</f>
        <v>0.58787483391673689</v>
      </c>
      <c r="Z68" s="100">
        <f t="shared" si="27"/>
        <v>2.2525760832380795</v>
      </c>
      <c r="AA68" s="93">
        <v>25.084957285778501</v>
      </c>
      <c r="AB68" s="95">
        <v>100</v>
      </c>
      <c r="AC68" s="114">
        <f t="shared" ref="AC68:AC131" si="33">IF(AB68&gt;=AA68,AB68,AA68)</f>
        <v>100</v>
      </c>
      <c r="AD68" s="79">
        <f t="shared" si="21"/>
        <v>84.418163952111286</v>
      </c>
      <c r="AE68" s="79">
        <f t="shared" si="28"/>
        <v>84.418163952111286</v>
      </c>
      <c r="AF68" s="80">
        <f t="shared" ref="AF68:AF131" si="34">AE68*T68/100</f>
        <v>4153827.8361659376</v>
      </c>
      <c r="AG68" s="96">
        <f t="shared" ref="AG68:AG131" si="35">(AE68/Q68)*R68</f>
        <v>2.3213219409373949</v>
      </c>
      <c r="AH68" s="100">
        <f t="shared" ref="AH68:AH131" si="36">(AF68*$AM$12/$AM$13*10^(-6))*($AM$11/$AP$11)+(AF68*$AN$12/$AN$13*10^(-6))*($AN$11/$AP$11)+(AF68*$AO$12/$AO$13*10^(-6))*($AO$11/$AP$11)+(AF68*$AL$12/$AL$13*10^(-6))*($AL$11/$AP$11)</f>
        <v>8.8946727840232214</v>
      </c>
    </row>
    <row r="69" spans="1:34">
      <c r="A69" s="20">
        <v>2047</v>
      </c>
      <c r="B69" s="20">
        <v>48</v>
      </c>
      <c r="C69" s="20" t="s">
        <v>4</v>
      </c>
      <c r="D69" s="24">
        <v>15.301130000000001</v>
      </c>
      <c r="E69" s="24">
        <v>17.701769008947402</v>
      </c>
      <c r="F69" s="24">
        <v>20.588397189999998</v>
      </c>
      <c r="G69" s="23">
        <v>84730.146399999998</v>
      </c>
      <c r="H69" s="23">
        <v>51854.134299999998</v>
      </c>
      <c r="I69" s="92">
        <v>92521.648100000006</v>
      </c>
      <c r="J69" s="93">
        <v>8.3114177950000006</v>
      </c>
      <c r="K69" s="94">
        <f t="shared" si="22"/>
        <v>-7.3286492827216003</v>
      </c>
      <c r="L69" s="94">
        <f t="shared" si="23"/>
        <v>-6.5971200000000003</v>
      </c>
      <c r="M69" s="94">
        <f t="shared" si="24"/>
        <v>-0.7637251221220267</v>
      </c>
      <c r="N69" s="94">
        <f t="shared" si="25"/>
        <v>-6.3780766098436263</v>
      </c>
      <c r="O69" s="95">
        <v>30</v>
      </c>
      <c r="P69" s="96">
        <f t="shared" si="29"/>
        <v>29.949134794469106</v>
      </c>
      <c r="Q69" s="97">
        <v>3.6978232868031902</v>
      </c>
      <c r="R69" s="97">
        <v>0.10168236227259</v>
      </c>
      <c r="S69" s="96">
        <f t="shared" si="30"/>
        <v>0.82353821092260282</v>
      </c>
      <c r="T69" s="98">
        <v>4920538</v>
      </c>
      <c r="U69" s="99">
        <f t="shared" si="31"/>
        <v>1473658.5582330741</v>
      </c>
      <c r="V69" s="100">
        <f t="shared" si="26"/>
        <v>3.1555738918051279</v>
      </c>
      <c r="W69" s="97">
        <v>3.3174657595928099</v>
      </c>
      <c r="X69" s="97">
        <v>4.6444520634299336</v>
      </c>
      <c r="Y69" s="96">
        <f t="shared" si="32"/>
        <v>0.58824157923043052</v>
      </c>
      <c r="Z69" s="100">
        <f t="shared" si="27"/>
        <v>2.2539813512893776</v>
      </c>
      <c r="AA69" s="93">
        <v>25.603312971856699</v>
      </c>
      <c r="AB69" s="95">
        <v>100</v>
      </c>
      <c r="AC69" s="114">
        <f t="shared" si="33"/>
        <v>100</v>
      </c>
      <c r="AD69" s="79">
        <f t="shared" si="21"/>
        <v>86.668736661669556</v>
      </c>
      <c r="AE69" s="79">
        <f t="shared" si="28"/>
        <v>86.668736661669556</v>
      </c>
      <c r="AF69" s="80">
        <f t="shared" si="34"/>
        <v>4264568.1215573819</v>
      </c>
      <c r="AG69" s="96">
        <f t="shared" si="35"/>
        <v>2.3832079565268383</v>
      </c>
      <c r="AH69" s="100">
        <f t="shared" si="36"/>
        <v>9.1318031229338068</v>
      </c>
    </row>
    <row r="70" spans="1:34">
      <c r="A70" s="20">
        <v>2048</v>
      </c>
      <c r="B70" s="20">
        <v>49</v>
      </c>
      <c r="C70" s="20" t="s">
        <v>4</v>
      </c>
      <c r="D70" s="24">
        <v>15.062810000000001</v>
      </c>
      <c r="E70" s="24">
        <v>17.5787505910526</v>
      </c>
      <c r="F70" s="24">
        <v>23.524538100000001</v>
      </c>
      <c r="G70" s="23">
        <v>86618.907099999997</v>
      </c>
      <c r="H70" s="23">
        <v>52202.815399999999</v>
      </c>
      <c r="I70" s="92">
        <v>94844.471799999999</v>
      </c>
      <c r="J70" s="93">
        <v>8.3114177950000006</v>
      </c>
      <c r="K70" s="94">
        <f t="shared" si="22"/>
        <v>-7.4920157507073997</v>
      </c>
      <c r="L70" s="94">
        <f t="shared" si="23"/>
        <v>-6.7345600000000001</v>
      </c>
      <c r="M70" s="94">
        <f t="shared" si="24"/>
        <v>-0.75841761550037345</v>
      </c>
      <c r="N70" s="94">
        <f t="shared" si="25"/>
        <v>-6.6735755712077722</v>
      </c>
      <c r="O70" s="95">
        <v>30</v>
      </c>
      <c r="P70" s="96">
        <f t="shared" si="29"/>
        <v>29.962131712672281</v>
      </c>
      <c r="Q70" s="97">
        <v>3.6978232868031902</v>
      </c>
      <c r="R70" s="97">
        <v>0.10168236227259</v>
      </c>
      <c r="S70" s="96">
        <f t="shared" si="30"/>
        <v>0.82389559883507524</v>
      </c>
      <c r="T70" s="98">
        <v>4920538</v>
      </c>
      <c r="U70" s="99">
        <f t="shared" si="31"/>
        <v>1474298.0765320903</v>
      </c>
      <c r="V70" s="100">
        <f t="shared" si="26"/>
        <v>3.1569433048461839</v>
      </c>
      <c r="W70" s="97">
        <v>3.3174657595928099</v>
      </c>
      <c r="X70" s="97">
        <v>4.6444520634299336</v>
      </c>
      <c r="Y70" s="96">
        <f t="shared" si="32"/>
        <v>0.58849685631076809</v>
      </c>
      <c r="Z70" s="100">
        <f t="shared" si="27"/>
        <v>2.2549595034615604</v>
      </c>
      <c r="AA70" s="93">
        <v>26.1216686579351</v>
      </c>
      <c r="AB70" s="95">
        <v>100</v>
      </c>
      <c r="AC70" s="114">
        <f t="shared" si="33"/>
        <v>100</v>
      </c>
      <c r="AD70" s="79">
        <f t="shared" si="21"/>
        <v>88.898083520134691</v>
      </c>
      <c r="AE70" s="79">
        <f t="shared" si="28"/>
        <v>88.898083520134691</v>
      </c>
      <c r="AF70" s="80">
        <f t="shared" si="34"/>
        <v>4374263.9808799652</v>
      </c>
      <c r="AG70" s="96">
        <f t="shared" si="35"/>
        <v>2.4445103058583237</v>
      </c>
      <c r="AH70" s="100">
        <f t="shared" si="36"/>
        <v>9.3666970118767843</v>
      </c>
    </row>
    <row r="71" spans="1:34">
      <c r="A71" s="20">
        <v>2049</v>
      </c>
      <c r="B71" s="20">
        <v>50</v>
      </c>
      <c r="C71" s="20" t="s">
        <v>4</v>
      </c>
      <c r="D71" s="24">
        <v>15.858309999999999</v>
      </c>
      <c r="E71" s="24">
        <v>18.171995380526301</v>
      </c>
      <c r="F71" s="24">
        <v>21.619540359999998</v>
      </c>
      <c r="G71" s="23">
        <v>88549.771099999998</v>
      </c>
      <c r="H71" s="23">
        <v>52553.841099999998</v>
      </c>
      <c r="I71" s="92">
        <v>97225.611600000004</v>
      </c>
      <c r="J71" s="93">
        <v>8.3114177950000006</v>
      </c>
      <c r="K71" s="94">
        <f t="shared" si="22"/>
        <v>-7.6590239015234003</v>
      </c>
      <c r="L71" s="94">
        <f t="shared" si="23"/>
        <v>-6.8719999999999999</v>
      </c>
      <c r="M71" s="94">
        <f t="shared" si="24"/>
        <v>-0.78401256869742675</v>
      </c>
      <c r="N71" s="94">
        <f t="shared" si="25"/>
        <v>-7.0036186752208263</v>
      </c>
      <c r="O71" s="95">
        <v>30</v>
      </c>
      <c r="P71" s="96">
        <f t="shared" si="29"/>
        <v>29.972767099765335</v>
      </c>
      <c r="Q71" s="97">
        <v>3.6978232868031902</v>
      </c>
      <c r="R71" s="97">
        <v>0.10168236227259</v>
      </c>
      <c r="S71" s="96">
        <f t="shared" si="30"/>
        <v>0.824188049609336</v>
      </c>
      <c r="T71" s="98">
        <v>4920538</v>
      </c>
      <c r="U71" s="99">
        <f t="shared" si="31"/>
        <v>1474821.3947954511</v>
      </c>
      <c r="V71" s="100">
        <f t="shared" si="26"/>
        <v>3.1580638964783097</v>
      </c>
      <c r="W71" s="97">
        <v>3.3174657595928099</v>
      </c>
      <c r="X71" s="97">
        <v>4.6444520634299336</v>
      </c>
      <c r="Y71" s="96">
        <f t="shared" si="32"/>
        <v>0.58870574972095435</v>
      </c>
      <c r="Z71" s="100">
        <f t="shared" si="27"/>
        <v>2.2557599260559353</v>
      </c>
      <c r="AA71" s="93">
        <v>26.640024344013501</v>
      </c>
      <c r="AB71" s="95">
        <v>100</v>
      </c>
      <c r="AC71" s="114">
        <f t="shared" si="33"/>
        <v>100</v>
      </c>
      <c r="AD71" s="79">
        <f t="shared" si="21"/>
        <v>91.109518176907343</v>
      </c>
      <c r="AE71" s="79">
        <f t="shared" si="28"/>
        <v>91.109518176907343</v>
      </c>
      <c r="AF71" s="80">
        <f t="shared" si="34"/>
        <v>4483078.4635116337</v>
      </c>
      <c r="AG71" s="96">
        <f t="shared" si="35"/>
        <v>2.5053201073203391</v>
      </c>
      <c r="AH71" s="100">
        <f t="shared" si="36"/>
        <v>9.599703591673995</v>
      </c>
    </row>
    <row r="72" spans="1:34">
      <c r="A72" s="20">
        <v>2050</v>
      </c>
      <c r="B72" s="20">
        <v>51</v>
      </c>
      <c r="C72" s="20" t="s">
        <v>4</v>
      </c>
      <c r="D72" s="24">
        <v>16.691929999999999</v>
      </c>
      <c r="E72" s="24">
        <v>18.6977583557895</v>
      </c>
      <c r="F72" s="24">
        <v>21.413370969999999</v>
      </c>
      <c r="G72" s="23">
        <v>90523.676800000001</v>
      </c>
      <c r="H72" s="23">
        <v>52907.227200000001</v>
      </c>
      <c r="I72" s="92">
        <v>99666.531700000007</v>
      </c>
      <c r="J72" s="93">
        <v>8.3114177950000006</v>
      </c>
      <c r="K72" s="94">
        <f t="shared" si="22"/>
        <v>-7.8297549011392</v>
      </c>
      <c r="L72" s="94">
        <f t="shared" si="23"/>
        <v>-7.0094400000000006</v>
      </c>
      <c r="M72" s="94">
        <f t="shared" si="24"/>
        <v>-0.80669608650218216</v>
      </c>
      <c r="N72" s="94">
        <f t="shared" si="25"/>
        <v>-7.334473192641382</v>
      </c>
      <c r="O72" s="95">
        <v>30</v>
      </c>
      <c r="P72" s="96">
        <f t="shared" si="29"/>
        <v>29.980433341256077</v>
      </c>
      <c r="Q72" s="97">
        <v>3.6978232868031902</v>
      </c>
      <c r="R72" s="97">
        <v>0.10168236227259</v>
      </c>
      <c r="S72" s="96">
        <f t="shared" si="30"/>
        <v>0.82439885512492472</v>
      </c>
      <c r="T72" s="98">
        <v>4920538</v>
      </c>
      <c r="U72" s="99">
        <f t="shared" si="31"/>
        <v>1475198.6151211751</v>
      </c>
      <c r="V72" s="100">
        <f t="shared" si="26"/>
        <v>3.1588716457392647</v>
      </c>
      <c r="W72" s="97">
        <v>3.3174657595928099</v>
      </c>
      <c r="X72" s="97">
        <v>4.6444520634299336</v>
      </c>
      <c r="Y72" s="96">
        <f t="shared" si="32"/>
        <v>0.58885632508923202</v>
      </c>
      <c r="Z72" s="100">
        <f t="shared" si="27"/>
        <v>2.2563368898137606</v>
      </c>
      <c r="AA72" s="93">
        <v>27.1583800300916</v>
      </c>
      <c r="AB72" s="95">
        <v>100</v>
      </c>
      <c r="AC72" s="114">
        <f t="shared" si="33"/>
        <v>100</v>
      </c>
      <c r="AD72" s="79">
        <f t="shared" si="21"/>
        <v>93.302433017495346</v>
      </c>
      <c r="AE72" s="79">
        <f t="shared" si="28"/>
        <v>93.302433017495346</v>
      </c>
      <c r="AF72" s="80">
        <f t="shared" si="34"/>
        <v>4590981.6715504052</v>
      </c>
      <c r="AG72" s="96">
        <f t="shared" si="35"/>
        <v>2.5656206527924232</v>
      </c>
      <c r="AH72" s="100">
        <f t="shared" si="36"/>
        <v>9.8307588413631919</v>
      </c>
    </row>
    <row r="73" spans="1:34">
      <c r="A73" s="20">
        <v>2016</v>
      </c>
      <c r="B73" s="20">
        <v>17</v>
      </c>
      <c r="C73" s="20" t="s">
        <v>6</v>
      </c>
      <c r="D73" s="24">
        <v>17.953610000000001</v>
      </c>
      <c r="E73" s="24">
        <v>21.011643714736898</v>
      </c>
      <c r="F73" s="24">
        <v>23.802287490000001</v>
      </c>
      <c r="G73" s="23">
        <v>17227.8377</v>
      </c>
      <c r="H73" s="23">
        <v>17145.739600000001</v>
      </c>
      <c r="I73" s="92">
        <v>17344.3593</v>
      </c>
      <c r="J73" s="93">
        <v>6.3131894879999999</v>
      </c>
      <c r="K73" s="94">
        <f t="shared" si="22"/>
        <v>-1.4901045940238</v>
      </c>
      <c r="L73" s="94">
        <f t="shared" si="23"/>
        <v>-2.3364799999999999</v>
      </c>
      <c r="M73" s="94">
        <f t="shared" si="24"/>
        <v>-0.90652635642860879</v>
      </c>
      <c r="N73" s="94">
        <f t="shared" si="25"/>
        <v>1.5800785375475908</v>
      </c>
      <c r="O73" s="95">
        <v>60</v>
      </c>
      <c r="P73" s="96">
        <f t="shared" si="29"/>
        <v>10.247061568682923</v>
      </c>
      <c r="Q73" s="97">
        <v>6.2560237660057103</v>
      </c>
      <c r="R73" s="97">
        <v>0.11771951377635601</v>
      </c>
      <c r="S73" s="96">
        <f t="shared" si="30"/>
        <v>0.19281881761007311</v>
      </c>
      <c r="T73" s="98">
        <v>2926533</v>
      </c>
      <c r="U73" s="99">
        <f t="shared" si="31"/>
        <v>299883.63833782339</v>
      </c>
      <c r="V73" s="100">
        <f t="shared" si="26"/>
        <v>0.6421466997436589</v>
      </c>
      <c r="W73" s="97">
        <v>2.6644333280148702</v>
      </c>
      <c r="X73" s="97">
        <v>2.6644333280148702</v>
      </c>
      <c r="Y73" s="96">
        <f t="shared" si="32"/>
        <v>0.19281881761007308</v>
      </c>
      <c r="Z73" s="100">
        <f t="shared" si="27"/>
        <v>0.6421466997436589</v>
      </c>
      <c r="AA73" s="93">
        <v>15.4453997820256</v>
      </c>
      <c r="AC73" s="114">
        <f t="shared" si="33"/>
        <v>15.4453997820256</v>
      </c>
      <c r="AD73" s="79">
        <f>O73/(EXP(N73)+1)</f>
        <v>10.247061568682923</v>
      </c>
      <c r="AE73" s="79">
        <f t="shared" si="28"/>
        <v>10.247061568682923</v>
      </c>
      <c r="AF73" s="80">
        <f t="shared" si="34"/>
        <v>299883.63833782339</v>
      </c>
      <c r="AG73" s="96">
        <f t="shared" si="35"/>
        <v>0.19281881761007308</v>
      </c>
      <c r="AH73" s="100">
        <f t="shared" si="36"/>
        <v>0.6421466997436589</v>
      </c>
    </row>
    <row r="74" spans="1:34">
      <c r="A74" s="20">
        <v>2017</v>
      </c>
      <c r="B74" s="20">
        <v>18</v>
      </c>
      <c r="C74" s="20" t="s">
        <v>6</v>
      </c>
      <c r="D74" s="24">
        <v>16.50142</v>
      </c>
      <c r="E74" s="24">
        <v>21.360291075789501</v>
      </c>
      <c r="F74" s="24">
        <v>24.262509999999999</v>
      </c>
      <c r="G74" s="23">
        <v>17517.423200000001</v>
      </c>
      <c r="H74" s="23">
        <v>17350.864699999998</v>
      </c>
      <c r="I74" s="92">
        <v>17755.185000000001</v>
      </c>
      <c r="J74" s="93">
        <v>6.3131894879999999</v>
      </c>
      <c r="K74" s="94">
        <f t="shared" si="22"/>
        <v>-1.5151520022608</v>
      </c>
      <c r="L74" s="94">
        <f t="shared" si="23"/>
        <v>-2.4739200000000001</v>
      </c>
      <c r="M74" s="94">
        <f t="shared" si="24"/>
        <v>-0.92156839817386227</v>
      </c>
      <c r="N74" s="94">
        <f t="shared" si="25"/>
        <v>1.4025490875653375</v>
      </c>
      <c r="O74" s="95">
        <v>60</v>
      </c>
      <c r="P74" s="96">
        <f t="shared" si="29"/>
        <v>11.844715278370733</v>
      </c>
      <c r="Q74" s="97">
        <v>6.2560237660057103</v>
      </c>
      <c r="R74" s="97">
        <v>0.11771951377635601</v>
      </c>
      <c r="S74" s="96">
        <f t="shared" si="30"/>
        <v>0.22288184564865116</v>
      </c>
      <c r="T74" s="98">
        <v>2926533</v>
      </c>
      <c r="U74" s="99">
        <f t="shared" si="31"/>
        <v>346639.50137756136</v>
      </c>
      <c r="V74" s="100">
        <f t="shared" si="26"/>
        <v>0.74226594369791443</v>
      </c>
      <c r="W74" s="97">
        <v>2.6644333280148702</v>
      </c>
      <c r="X74" s="97">
        <v>2.6644333280148702</v>
      </c>
      <c r="Y74" s="96">
        <f t="shared" si="32"/>
        <v>0.22288184564865116</v>
      </c>
      <c r="Z74" s="100">
        <f t="shared" si="27"/>
        <v>0.74226594369791443</v>
      </c>
      <c r="AA74" s="93">
        <v>16.3004786926927</v>
      </c>
      <c r="AC74" s="114">
        <f t="shared" si="33"/>
        <v>16.3004786926927</v>
      </c>
      <c r="AD74" s="79">
        <f t="shared" ref="AD74:AD77" si="37">O74/(EXP(N74)+1)</f>
        <v>11.844715278370733</v>
      </c>
      <c r="AE74" s="79">
        <f t="shared" si="28"/>
        <v>11.844715278370733</v>
      </c>
      <c r="AF74" s="80">
        <f t="shared" si="34"/>
        <v>346639.50137756136</v>
      </c>
      <c r="AG74" s="96">
        <f t="shared" si="35"/>
        <v>0.22288184564865116</v>
      </c>
      <c r="AH74" s="100">
        <f t="shared" si="36"/>
        <v>0.74226594369791443</v>
      </c>
    </row>
    <row r="75" spans="1:34">
      <c r="A75" s="20">
        <v>2018</v>
      </c>
      <c r="B75" s="20">
        <v>19</v>
      </c>
      <c r="C75" s="20" t="s">
        <v>6</v>
      </c>
      <c r="D75" s="24">
        <v>17.814699999999998</v>
      </c>
      <c r="E75" s="24">
        <v>20.919585008421102</v>
      </c>
      <c r="F75" s="24">
        <v>24.21489</v>
      </c>
      <c r="G75" s="23">
        <v>17811.876400000001</v>
      </c>
      <c r="H75" s="23">
        <v>17558.443899999998</v>
      </c>
      <c r="I75" s="92">
        <v>18175.741699999999</v>
      </c>
      <c r="J75" s="93">
        <v>6.3131894879999999</v>
      </c>
      <c r="K75" s="94">
        <f t="shared" si="22"/>
        <v>-1.5406204373416001</v>
      </c>
      <c r="L75" s="94">
        <f t="shared" si="23"/>
        <v>-2.6113600000000003</v>
      </c>
      <c r="M75" s="94">
        <f t="shared" si="24"/>
        <v>-0.90255457560332009</v>
      </c>
      <c r="N75" s="94">
        <f t="shared" si="25"/>
        <v>1.2586544750550797</v>
      </c>
      <c r="O75" s="95">
        <v>60</v>
      </c>
      <c r="P75" s="96">
        <f t="shared" si="29"/>
        <v>13.272336228270859</v>
      </c>
      <c r="Q75" s="97">
        <v>6.2560237660057103</v>
      </c>
      <c r="R75" s="97">
        <v>0.11771951377635601</v>
      </c>
      <c r="S75" s="96">
        <f t="shared" si="30"/>
        <v>0.2497453695681715</v>
      </c>
      <c r="T75" s="98">
        <v>2926533</v>
      </c>
      <c r="U75" s="99">
        <f t="shared" si="31"/>
        <v>388419.29959130206</v>
      </c>
      <c r="V75" s="100">
        <f t="shared" si="26"/>
        <v>0.83172984272093009</v>
      </c>
      <c r="W75" s="97">
        <v>2.6644333280148702</v>
      </c>
      <c r="X75" s="97">
        <v>2.6644333280148702</v>
      </c>
      <c r="Y75" s="96">
        <f t="shared" si="32"/>
        <v>0.24974536956817153</v>
      </c>
      <c r="Z75" s="100">
        <f t="shared" si="27"/>
        <v>0.83172984272093009</v>
      </c>
      <c r="AA75" s="93">
        <v>17.1555576033597</v>
      </c>
      <c r="AC75" s="114">
        <f t="shared" si="33"/>
        <v>17.1555576033597</v>
      </c>
      <c r="AD75" s="79">
        <f t="shared" si="37"/>
        <v>13.272336228270859</v>
      </c>
      <c r="AE75" s="79">
        <f t="shared" si="28"/>
        <v>13.272336228270859</v>
      </c>
      <c r="AF75" s="80">
        <f t="shared" si="34"/>
        <v>388419.29959130206</v>
      </c>
      <c r="AG75" s="96">
        <f t="shared" si="35"/>
        <v>0.24974536956817153</v>
      </c>
      <c r="AH75" s="100">
        <f t="shared" si="36"/>
        <v>0.83172984272093009</v>
      </c>
    </row>
    <row r="76" spans="1:34">
      <c r="A76" s="20">
        <v>2019</v>
      </c>
      <c r="B76" s="20">
        <v>20</v>
      </c>
      <c r="C76" s="20" t="s">
        <v>6</v>
      </c>
      <c r="D76" s="24">
        <v>18.74682</v>
      </c>
      <c r="E76" s="24">
        <v>21.8379449536842</v>
      </c>
      <c r="F76" s="24">
        <v>24.733852290000002</v>
      </c>
      <c r="G76" s="23">
        <v>18111.2791</v>
      </c>
      <c r="H76" s="23">
        <v>17768.5065</v>
      </c>
      <c r="I76" s="92">
        <v>18606.2598</v>
      </c>
      <c r="J76" s="93">
        <v>6.3131894879999999</v>
      </c>
      <c r="K76" s="94">
        <f t="shared" si="22"/>
        <v>-1.5665169744753999</v>
      </c>
      <c r="L76" s="94">
        <f t="shared" si="23"/>
        <v>-2.7488000000000001</v>
      </c>
      <c r="M76" s="94">
        <f t="shared" si="24"/>
        <v>-0.94217629708175121</v>
      </c>
      <c r="N76" s="94">
        <f t="shared" si="25"/>
        <v>1.0556962164428487</v>
      </c>
      <c r="O76" s="95">
        <v>60</v>
      </c>
      <c r="P76" s="96">
        <f t="shared" si="29"/>
        <v>15.487966320031134</v>
      </c>
      <c r="Q76" s="97">
        <v>6.2560237660057103</v>
      </c>
      <c r="R76" s="97">
        <v>0.11771951377635601</v>
      </c>
      <c r="S76" s="96">
        <f t="shared" si="30"/>
        <v>0.29143685074948589</v>
      </c>
      <c r="T76" s="98">
        <v>2926533</v>
      </c>
      <c r="U76" s="99">
        <f t="shared" si="31"/>
        <v>453260.44538459671</v>
      </c>
      <c r="V76" s="100">
        <f t="shared" si="26"/>
        <v>0.97057545633809017</v>
      </c>
      <c r="W76" s="97">
        <v>2.6644333280148702</v>
      </c>
      <c r="X76" s="97">
        <v>2.6644333280148702</v>
      </c>
      <c r="Y76" s="96">
        <f t="shared" si="32"/>
        <v>0.29143685074948589</v>
      </c>
      <c r="Z76" s="100">
        <f t="shared" si="27"/>
        <v>0.97057545633809017</v>
      </c>
      <c r="AA76" s="93">
        <v>18.0106365140268</v>
      </c>
      <c r="AC76" s="114">
        <f t="shared" si="33"/>
        <v>18.0106365140268</v>
      </c>
      <c r="AD76" s="79">
        <f t="shared" si="37"/>
        <v>15.487966320031134</v>
      </c>
      <c r="AE76" s="79">
        <f t="shared" si="28"/>
        <v>15.487966320031134</v>
      </c>
      <c r="AF76" s="80">
        <f t="shared" si="34"/>
        <v>453260.44538459671</v>
      </c>
      <c r="AG76" s="96">
        <f t="shared" si="35"/>
        <v>0.29143685074948589</v>
      </c>
      <c r="AH76" s="100">
        <f t="shared" si="36"/>
        <v>0.97057545633809017</v>
      </c>
    </row>
    <row r="77" spans="1:34">
      <c r="A77" s="20">
        <v>2020</v>
      </c>
      <c r="B77" s="20">
        <v>21</v>
      </c>
      <c r="C77" s="20" t="s">
        <v>6</v>
      </c>
      <c r="D77" s="24">
        <v>18.806470000000001</v>
      </c>
      <c r="E77" s="24">
        <v>22.108325196842099</v>
      </c>
      <c r="F77" s="24">
        <v>24.833164480000001</v>
      </c>
      <c r="G77" s="23">
        <v>18415.714400000001</v>
      </c>
      <c r="H77" s="23">
        <v>17981.082200000001</v>
      </c>
      <c r="I77" s="92">
        <v>19046.975399999999</v>
      </c>
      <c r="J77" s="93">
        <v>6.3131894879999999</v>
      </c>
      <c r="K77" s="94">
        <f t="shared" si="22"/>
        <v>-1.5928488013136002</v>
      </c>
      <c r="L77" s="94">
        <f t="shared" si="23"/>
        <v>-2.8862399999999999</v>
      </c>
      <c r="M77" s="94">
        <f t="shared" si="24"/>
        <v>-0.95384158229255556</v>
      </c>
      <c r="N77" s="94">
        <f t="shared" si="25"/>
        <v>0.88025910439384403</v>
      </c>
      <c r="O77" s="95">
        <v>60</v>
      </c>
      <c r="P77" s="96">
        <f t="shared" si="29"/>
        <v>17.587445339255577</v>
      </c>
      <c r="Q77" s="97">
        <v>6.2560237660057103</v>
      </c>
      <c r="R77" s="97">
        <v>0.11771951377635601</v>
      </c>
      <c r="S77" s="96">
        <f t="shared" si="30"/>
        <v>0.33094271878498416</v>
      </c>
      <c r="T77" s="98">
        <v>2926533</v>
      </c>
      <c r="U77" s="99">
        <f t="shared" si="31"/>
        <v>514702.39171027648</v>
      </c>
      <c r="V77" s="100">
        <f t="shared" si="26"/>
        <v>1.1021422976554411</v>
      </c>
      <c r="W77" s="97">
        <v>2.6644333280148702</v>
      </c>
      <c r="X77" s="97">
        <v>2.6644333280148702</v>
      </c>
      <c r="Y77" s="96">
        <f t="shared" si="32"/>
        <v>0.33094271878498416</v>
      </c>
      <c r="Z77" s="100">
        <f t="shared" si="27"/>
        <v>1.1021422976554411</v>
      </c>
      <c r="AA77" s="93">
        <v>18.865715424693899</v>
      </c>
      <c r="AC77" s="114">
        <f t="shared" si="33"/>
        <v>18.865715424693899</v>
      </c>
      <c r="AD77" s="79">
        <f t="shared" si="37"/>
        <v>17.587445339255577</v>
      </c>
      <c r="AE77" s="79">
        <f t="shared" si="28"/>
        <v>17.587445339255577</v>
      </c>
      <c r="AF77" s="80">
        <f t="shared" si="34"/>
        <v>514702.39171027648</v>
      </c>
      <c r="AG77" s="96">
        <f t="shared" si="35"/>
        <v>0.33094271878498416</v>
      </c>
      <c r="AH77" s="100">
        <f t="shared" si="36"/>
        <v>1.1021422976554411</v>
      </c>
    </row>
    <row r="78" spans="1:34">
      <c r="A78" s="20">
        <v>2021</v>
      </c>
      <c r="B78" s="20">
        <v>22</v>
      </c>
      <c r="C78" s="20" t="s">
        <v>6</v>
      </c>
      <c r="D78" s="24">
        <v>17.354340000000001</v>
      </c>
      <c r="E78" s="24">
        <v>21.349779298421101</v>
      </c>
      <c r="F78" s="24">
        <v>23.565138359999999</v>
      </c>
      <c r="G78" s="23">
        <v>18725.267100000001</v>
      </c>
      <c r="H78" s="23">
        <v>18196.201099999998</v>
      </c>
      <c r="I78" s="92">
        <v>19498.13</v>
      </c>
      <c r="J78" s="93">
        <v>6.3131894879999999</v>
      </c>
      <c r="K78" s="94">
        <f t="shared" si="22"/>
        <v>-1.6196232525474001</v>
      </c>
      <c r="L78" s="94">
        <f t="shared" si="23"/>
        <v>-3.0236800000000001</v>
      </c>
      <c r="M78" s="94">
        <f t="shared" si="24"/>
        <v>-0.92111487805108005</v>
      </c>
      <c r="N78" s="94">
        <f t="shared" si="25"/>
        <v>0.74877135740152001</v>
      </c>
      <c r="O78" s="95">
        <v>60</v>
      </c>
      <c r="P78" s="96">
        <f t="shared" si="29"/>
        <v>19.26534448870688</v>
      </c>
      <c r="Q78" s="97">
        <v>6.2560237660057103</v>
      </c>
      <c r="R78" s="97">
        <v>0.11771951377635601</v>
      </c>
      <c r="S78" s="96">
        <f t="shared" si="30"/>
        <v>0.36251572416780742</v>
      </c>
      <c r="T78" s="98">
        <v>2926533</v>
      </c>
      <c r="U78" s="99">
        <f t="shared" si="31"/>
        <v>563806.66402568808</v>
      </c>
      <c r="V78" s="100">
        <f t="shared" si="26"/>
        <v>1.2072902363206846</v>
      </c>
      <c r="W78" s="97">
        <v>2.6644333280148702</v>
      </c>
      <c r="X78" s="97">
        <v>3.1973199936178442</v>
      </c>
      <c r="Y78" s="96">
        <f t="shared" si="32"/>
        <v>0.30209643680650622</v>
      </c>
      <c r="Z78" s="100">
        <f t="shared" si="27"/>
        <v>1.0060751969339039</v>
      </c>
      <c r="AA78" s="93">
        <v>19.7207943353608</v>
      </c>
      <c r="AB78" s="95">
        <v>80</v>
      </c>
      <c r="AC78" s="114">
        <f t="shared" si="33"/>
        <v>80</v>
      </c>
      <c r="AD78" s="79">
        <f>(P78/100+0.03*(AC78/100-AA78/100)+(AF77-U77)/T78)*100</f>
        <v>21.07372065864606</v>
      </c>
      <c r="AE78" s="79">
        <f t="shared" si="28"/>
        <v>21.07372065864606</v>
      </c>
      <c r="AF78" s="80">
        <f t="shared" si="34"/>
        <v>616729.3894030943</v>
      </c>
      <c r="AG78" s="96">
        <f t="shared" si="35"/>
        <v>0.39654391386343379</v>
      </c>
      <c r="AH78" s="100">
        <f t="shared" si="36"/>
        <v>1.3206147032069298</v>
      </c>
    </row>
    <row r="79" spans="1:34">
      <c r="A79" s="20">
        <v>2022</v>
      </c>
      <c r="B79" s="20">
        <v>23</v>
      </c>
      <c r="C79" s="20" t="s">
        <v>6</v>
      </c>
      <c r="D79" s="24">
        <v>18.313690000000001</v>
      </c>
      <c r="E79" s="24">
        <v>22.089229276842101</v>
      </c>
      <c r="F79" s="24">
        <v>24.729019999999998</v>
      </c>
      <c r="G79" s="23">
        <v>19040.023099999999</v>
      </c>
      <c r="H79" s="23">
        <v>18413.893599999999</v>
      </c>
      <c r="I79" s="92">
        <v>19959.970799999999</v>
      </c>
      <c r="J79" s="93">
        <v>6.3131894879999999</v>
      </c>
      <c r="K79" s="94">
        <f t="shared" si="22"/>
        <v>-1.6468477580113998</v>
      </c>
      <c r="L79" s="94">
        <f t="shared" si="23"/>
        <v>-3.1611200000000004</v>
      </c>
      <c r="M79" s="94">
        <f t="shared" si="24"/>
        <v>-0.95301770792007567</v>
      </c>
      <c r="N79" s="94">
        <f t="shared" si="25"/>
        <v>0.55220402206852426</v>
      </c>
      <c r="O79" s="95">
        <v>60</v>
      </c>
      <c r="P79" s="96">
        <f t="shared" si="29"/>
        <v>21.921192621602664</v>
      </c>
      <c r="Q79" s="97">
        <v>6.2560237660057103</v>
      </c>
      <c r="R79" s="97">
        <v>0.11771951377635601</v>
      </c>
      <c r="S79" s="96">
        <f t="shared" si="30"/>
        <v>0.41249078221781055</v>
      </c>
      <c r="T79" s="98">
        <v>2926533</v>
      </c>
      <c r="U79" s="99">
        <f t="shared" si="31"/>
        <v>641530.93606476707</v>
      </c>
      <c r="V79" s="100">
        <f t="shared" si="26"/>
        <v>1.3737227401295389</v>
      </c>
      <c r="W79" s="97">
        <v>2.6644333280148702</v>
      </c>
      <c r="X79" s="97">
        <v>3.1973199936178442</v>
      </c>
      <c r="Y79" s="96">
        <f t="shared" si="32"/>
        <v>0.34374231851484216</v>
      </c>
      <c r="Z79" s="100">
        <f t="shared" si="27"/>
        <v>1.1447689501079492</v>
      </c>
      <c r="AA79" s="93">
        <v>20.5758732460279</v>
      </c>
      <c r="AB79" s="95">
        <v>80</v>
      </c>
      <c r="AC79" s="114">
        <f t="shared" si="33"/>
        <v>80</v>
      </c>
      <c r="AD79" s="79">
        <f t="shared" ref="AD79:AD107" si="38">(P79/100+0.03*(AC79/100-AA79/100)+(AF78-U78)/T79)*100</f>
        <v>25.512292594161007</v>
      </c>
      <c r="AE79" s="79">
        <f t="shared" si="28"/>
        <v>25.512292594161007</v>
      </c>
      <c r="AF79" s="80">
        <f t="shared" si="34"/>
        <v>746625.66182467784</v>
      </c>
      <c r="AG79" s="96">
        <f t="shared" si="35"/>
        <v>0.48006446136349612</v>
      </c>
      <c r="AH79" s="100">
        <f t="shared" si="36"/>
        <v>1.5987641317881507</v>
      </c>
    </row>
    <row r="80" spans="1:34">
      <c r="A80" s="20">
        <v>2023</v>
      </c>
      <c r="B80" s="20">
        <v>24</v>
      </c>
      <c r="C80" s="20" t="s">
        <v>6</v>
      </c>
      <c r="D80" s="24">
        <v>18.33989</v>
      </c>
      <c r="E80" s="24">
        <v>21.1249164621053</v>
      </c>
      <c r="F80" s="24">
        <v>26.324190000000002</v>
      </c>
      <c r="G80" s="23">
        <v>19360.069899999999</v>
      </c>
      <c r="H80" s="23">
        <v>18634.190399999999</v>
      </c>
      <c r="I80" s="92">
        <v>20432.750899999999</v>
      </c>
      <c r="J80" s="93">
        <v>6.3131894879999999</v>
      </c>
      <c r="K80" s="94">
        <f t="shared" si="22"/>
        <v>-1.6745298859305999</v>
      </c>
      <c r="L80" s="94">
        <f t="shared" si="23"/>
        <v>-3.2985600000000002</v>
      </c>
      <c r="M80" s="94">
        <f t="shared" si="24"/>
        <v>-0.91141339584107117</v>
      </c>
      <c r="N80" s="94">
        <f t="shared" si="25"/>
        <v>0.42868620622832887</v>
      </c>
      <c r="O80" s="95">
        <v>60</v>
      </c>
      <c r="P80" s="96">
        <f t="shared" si="29"/>
        <v>23.666405819292937</v>
      </c>
      <c r="Q80" s="97">
        <v>6.2560237660057103</v>
      </c>
      <c r="R80" s="97">
        <v>0.11771951377635601</v>
      </c>
      <c r="S80" s="96">
        <f t="shared" si="30"/>
        <v>0.4453304351271456</v>
      </c>
      <c r="T80" s="98">
        <v>2926533</v>
      </c>
      <c r="U80" s="99">
        <f t="shared" si="31"/>
        <v>692605.17621552804</v>
      </c>
      <c r="V80" s="100">
        <f t="shared" si="26"/>
        <v>1.4830890094482396</v>
      </c>
      <c r="W80" s="97">
        <v>2.6644333280148702</v>
      </c>
      <c r="X80" s="97">
        <v>3.1973199936178442</v>
      </c>
      <c r="Y80" s="96">
        <f t="shared" si="32"/>
        <v>0.37110869593928791</v>
      </c>
      <c r="Z80" s="100">
        <f t="shared" si="27"/>
        <v>1.2359075078735333</v>
      </c>
      <c r="AA80" s="93">
        <v>21.430952156695</v>
      </c>
      <c r="AB80" s="95">
        <v>80</v>
      </c>
      <c r="AC80" s="114">
        <f t="shared" si="33"/>
        <v>80</v>
      </c>
      <c r="AD80" s="79">
        <f t="shared" si="38"/>
        <v>29.014577227150429</v>
      </c>
      <c r="AE80" s="79">
        <f t="shared" si="28"/>
        <v>29.014577227150429</v>
      </c>
      <c r="AF80" s="80">
        <f t="shared" si="34"/>
        <v>849121.17736304225</v>
      </c>
      <c r="AG80" s="96">
        <f t="shared" si="35"/>
        <v>0.54596690347732324</v>
      </c>
      <c r="AH80" s="100">
        <f t="shared" si="36"/>
        <v>1.8182397837653408</v>
      </c>
    </row>
    <row r="81" spans="1:34">
      <c r="A81" s="20">
        <v>2024</v>
      </c>
      <c r="B81" s="20">
        <v>25</v>
      </c>
      <c r="C81" s="20" t="s">
        <v>6</v>
      </c>
      <c r="D81" s="24">
        <v>18.389030000000002</v>
      </c>
      <c r="E81" s="24">
        <v>21.717213242631601</v>
      </c>
      <c r="F81" s="24">
        <v>25.402218529999999</v>
      </c>
      <c r="G81" s="23">
        <v>19685.4964</v>
      </c>
      <c r="H81" s="23">
        <v>18857.122899999998</v>
      </c>
      <c r="I81" s="92">
        <v>20916.729500000001</v>
      </c>
      <c r="J81" s="93">
        <v>6.3131894879999999</v>
      </c>
      <c r="K81" s="94">
        <f t="shared" si="22"/>
        <v>-1.7026773256216001</v>
      </c>
      <c r="L81" s="94">
        <f t="shared" si="23"/>
        <v>-3.4359999999999999</v>
      </c>
      <c r="M81" s="94">
        <f t="shared" si="24"/>
        <v>-0.9369674481400978</v>
      </c>
      <c r="N81" s="94">
        <f t="shared" si="25"/>
        <v>0.23754471423830181</v>
      </c>
      <c r="O81" s="95">
        <v>60</v>
      </c>
      <c r="P81" s="96">
        <f t="shared" si="29"/>
        <v>26.453490343928241</v>
      </c>
      <c r="Q81" s="97">
        <v>6.2560237660057103</v>
      </c>
      <c r="R81" s="97">
        <v>0.11771951377635601</v>
      </c>
      <c r="S81" s="96">
        <f t="shared" si="30"/>
        <v>0.4977749665684244</v>
      </c>
      <c r="T81" s="98">
        <v>2926533</v>
      </c>
      <c r="U81" s="99">
        <f t="shared" si="31"/>
        <v>774170.12456687342</v>
      </c>
      <c r="V81" s="100">
        <f t="shared" si="26"/>
        <v>1.6577456285585339</v>
      </c>
      <c r="W81" s="97">
        <v>2.6644333280148702</v>
      </c>
      <c r="X81" s="97">
        <v>3.1973199936178442</v>
      </c>
      <c r="Y81" s="96">
        <f t="shared" si="32"/>
        <v>0.41481247214035372</v>
      </c>
      <c r="Z81" s="100">
        <f t="shared" si="27"/>
        <v>1.381454690465445</v>
      </c>
      <c r="AA81" s="93">
        <v>22.286031067362</v>
      </c>
      <c r="AB81" s="95">
        <v>80</v>
      </c>
      <c r="AC81" s="114">
        <f t="shared" si="33"/>
        <v>80</v>
      </c>
      <c r="AD81" s="79">
        <f t="shared" si="38"/>
        <v>33.533080819764876</v>
      </c>
      <c r="AE81" s="79">
        <f t="shared" si="28"/>
        <v>33.533080819764876</v>
      </c>
      <c r="AF81" s="80">
        <f t="shared" si="34"/>
        <v>981356.67610708962</v>
      </c>
      <c r="AG81" s="96">
        <f t="shared" si="35"/>
        <v>0.63099152387752744</v>
      </c>
      <c r="AH81" s="100">
        <f t="shared" si="36"/>
        <v>2.1013982434202458</v>
      </c>
    </row>
    <row r="82" spans="1:34">
      <c r="A82" s="20">
        <v>2025</v>
      </c>
      <c r="B82" s="20">
        <v>26</v>
      </c>
      <c r="C82" s="20" t="s">
        <v>6</v>
      </c>
      <c r="D82" s="24">
        <v>17.86927</v>
      </c>
      <c r="E82" s="24">
        <v>21.417052447894701</v>
      </c>
      <c r="F82" s="24">
        <v>25.208511309999999</v>
      </c>
      <c r="G82" s="23">
        <v>20016.393100000001</v>
      </c>
      <c r="H82" s="23">
        <v>19082.722300000001</v>
      </c>
      <c r="I82" s="92">
        <v>21412.171900000001</v>
      </c>
      <c r="J82" s="93">
        <v>6.3131894879999999</v>
      </c>
      <c r="K82" s="94">
        <f t="shared" si="22"/>
        <v>-1.7312979047914001</v>
      </c>
      <c r="L82" s="94">
        <f t="shared" si="23"/>
        <v>-3.5734400000000002</v>
      </c>
      <c r="M82" s="94">
        <f t="shared" si="24"/>
        <v>-0.92401731081196903</v>
      </c>
      <c r="N82" s="94">
        <f t="shared" si="25"/>
        <v>8.4434272396631038E-2</v>
      </c>
      <c r="O82" s="95">
        <v>60</v>
      </c>
      <c r="P82" s="96">
        <f t="shared" si="29"/>
        <v>28.734237808375244</v>
      </c>
      <c r="Q82" s="97">
        <v>6.2560237660057103</v>
      </c>
      <c r="R82" s="97">
        <v>0.11771951377635601</v>
      </c>
      <c r="S82" s="96">
        <f t="shared" si="30"/>
        <v>0.54069176046238043</v>
      </c>
      <c r="T82" s="98">
        <v>2926533</v>
      </c>
      <c r="U82" s="99">
        <f t="shared" si="31"/>
        <v>840916.95176057832</v>
      </c>
      <c r="V82" s="100">
        <f t="shared" si="26"/>
        <v>1.8006719150287349</v>
      </c>
      <c r="W82" s="97">
        <v>2.6644333280148702</v>
      </c>
      <c r="X82" s="97">
        <v>3.1973199936178442</v>
      </c>
      <c r="Y82" s="96">
        <f t="shared" si="32"/>
        <v>0.45057646705198379</v>
      </c>
      <c r="Z82" s="100">
        <f t="shared" si="27"/>
        <v>1.5005599291906124</v>
      </c>
      <c r="AA82" s="93">
        <v>23.1411099780291</v>
      </c>
      <c r="AB82" s="95">
        <v>80</v>
      </c>
      <c r="AC82" s="114">
        <f t="shared" si="33"/>
        <v>80</v>
      </c>
      <c r="AD82" s="79">
        <f t="shared" si="38"/>
        <v>37.519594984871006</v>
      </c>
      <c r="AE82" s="79">
        <f t="shared" si="28"/>
        <v>37.519594984871006</v>
      </c>
      <c r="AF82" s="80">
        <f t="shared" si="34"/>
        <v>1098023.3286985951</v>
      </c>
      <c r="AG82" s="96">
        <f t="shared" si="35"/>
        <v>0.70600570648484151</v>
      </c>
      <c r="AH82" s="100">
        <f t="shared" si="36"/>
        <v>2.3512188283211799</v>
      </c>
    </row>
    <row r="83" spans="1:34">
      <c r="A83" s="20">
        <v>2026</v>
      </c>
      <c r="B83" s="20">
        <v>27</v>
      </c>
      <c r="C83" s="20" t="s">
        <v>6</v>
      </c>
      <c r="D83" s="24">
        <v>18.937169999999998</v>
      </c>
      <c r="E83" s="24">
        <v>22.326488387894699</v>
      </c>
      <c r="F83" s="24">
        <v>25.075767020000001</v>
      </c>
      <c r="G83" s="23">
        <v>20352.851900000001</v>
      </c>
      <c r="H83" s="23">
        <v>19311.020799999998</v>
      </c>
      <c r="I83" s="92">
        <v>21919.3495</v>
      </c>
      <c r="J83" s="93">
        <v>6.3131894879999999</v>
      </c>
      <c r="K83" s="94">
        <f t="shared" si="22"/>
        <v>-1.7603995722386001</v>
      </c>
      <c r="L83" s="94">
        <f t="shared" si="23"/>
        <v>-3.7108800000000004</v>
      </c>
      <c r="M83" s="94">
        <f t="shared" si="24"/>
        <v>-0.96325401500732888</v>
      </c>
      <c r="N83" s="94">
        <f t="shared" si="25"/>
        <v>-0.12134409924592948</v>
      </c>
      <c r="O83" s="95">
        <v>60</v>
      </c>
      <c r="P83" s="96">
        <f t="shared" si="29"/>
        <v>31.817931374972048</v>
      </c>
      <c r="Q83" s="97">
        <v>6.2560237660057103</v>
      </c>
      <c r="R83" s="97">
        <v>0.11771951377635601</v>
      </c>
      <c r="S83" s="96">
        <f t="shared" si="30"/>
        <v>0.59871758019593069</v>
      </c>
      <c r="T83" s="98">
        <v>2926533</v>
      </c>
      <c r="U83" s="99">
        <f t="shared" si="31"/>
        <v>931162.26160591061</v>
      </c>
      <c r="V83" s="100">
        <f t="shared" si="26"/>
        <v>1.9939159619721751</v>
      </c>
      <c r="W83" s="97">
        <v>2.6644333280148702</v>
      </c>
      <c r="X83" s="97">
        <v>3.1973199936178442</v>
      </c>
      <c r="Y83" s="96">
        <f t="shared" si="32"/>
        <v>0.49893131682994224</v>
      </c>
      <c r="Z83" s="100">
        <f t="shared" si="27"/>
        <v>1.6615966349768128</v>
      </c>
      <c r="AA83" s="93">
        <v>23.996188888696</v>
      </c>
      <c r="AB83" s="95">
        <v>80</v>
      </c>
      <c r="AC83" s="114">
        <f t="shared" si="33"/>
        <v>80</v>
      </c>
      <c r="AD83" s="79">
        <f t="shared" si="38"/>
        <v>42.283402884806932</v>
      </c>
      <c r="AE83" s="79">
        <f t="shared" si="28"/>
        <v>42.283402884806932</v>
      </c>
      <c r="AF83" s="80">
        <f t="shared" si="34"/>
        <v>1237437.7389468269</v>
      </c>
      <c r="AG83" s="96">
        <f t="shared" si="35"/>
        <v>0.7956462146861828</v>
      </c>
      <c r="AH83" s="100">
        <f t="shared" si="36"/>
        <v>2.6497496315814759</v>
      </c>
    </row>
    <row r="84" spans="1:34">
      <c r="A84" s="20">
        <v>2027</v>
      </c>
      <c r="B84" s="20">
        <v>28</v>
      </c>
      <c r="C84" s="20" t="s">
        <v>6</v>
      </c>
      <c r="D84" s="24">
        <v>18.717379999999999</v>
      </c>
      <c r="E84" s="24">
        <v>21.316233613157902</v>
      </c>
      <c r="F84" s="24">
        <v>23.732474700000001</v>
      </c>
      <c r="G84" s="23">
        <v>20694.966199999999</v>
      </c>
      <c r="H84" s="23">
        <v>19542.050599999999</v>
      </c>
      <c r="I84" s="92">
        <v>22438.540300000001</v>
      </c>
      <c r="J84" s="93">
        <v>6.3131894879999999</v>
      </c>
      <c r="K84" s="94">
        <f t="shared" si="22"/>
        <v>-1.7899904065028001</v>
      </c>
      <c r="L84" s="94">
        <f t="shared" si="23"/>
        <v>-3.8483200000000002</v>
      </c>
      <c r="M84" s="94">
        <f t="shared" si="24"/>
        <v>-0.91966758300608453</v>
      </c>
      <c r="N84" s="94">
        <f t="shared" si="25"/>
        <v>-0.24478850150888465</v>
      </c>
      <c r="O84" s="95">
        <v>60</v>
      </c>
      <c r="P84" s="96">
        <f t="shared" si="29"/>
        <v>33.653601636580881</v>
      </c>
      <c r="Q84" s="97">
        <v>6.2560237660057103</v>
      </c>
      <c r="R84" s="97">
        <v>0.11771951377635601</v>
      </c>
      <c r="S84" s="96">
        <f t="shared" si="30"/>
        <v>0.63325936244179293</v>
      </c>
      <c r="T84" s="98">
        <v>2926533</v>
      </c>
      <c r="U84" s="99">
        <f t="shared" si="31"/>
        <v>984883.75758307951</v>
      </c>
      <c r="V84" s="100">
        <f t="shared" si="26"/>
        <v>2.1089508519656395</v>
      </c>
      <c r="W84" s="97">
        <v>2.6644333280148702</v>
      </c>
      <c r="X84" s="97">
        <v>3.1973199936178442</v>
      </c>
      <c r="Y84" s="96">
        <f t="shared" si="32"/>
        <v>0.52771613536816075</v>
      </c>
      <c r="Z84" s="100">
        <f t="shared" si="27"/>
        <v>1.7574590433046993</v>
      </c>
      <c r="AA84" s="93">
        <v>24.8512677993631</v>
      </c>
      <c r="AB84" s="95">
        <v>80</v>
      </c>
      <c r="AC84" s="114">
        <f t="shared" si="33"/>
        <v>80</v>
      </c>
      <c r="AD84" s="79">
        <f t="shared" si="38"/>
        <v>45.773535112434878</v>
      </c>
      <c r="AE84" s="79">
        <f t="shared" si="28"/>
        <v>45.773535112434878</v>
      </c>
      <c r="AF84" s="80">
        <f t="shared" si="34"/>
        <v>1339577.6103319938</v>
      </c>
      <c r="AG84" s="96">
        <f t="shared" si="35"/>
        <v>0.861319985154269</v>
      </c>
      <c r="AH84" s="100">
        <f t="shared" si="36"/>
        <v>2.8684637357779179</v>
      </c>
    </row>
    <row r="85" spans="1:34">
      <c r="A85" s="20">
        <v>2028</v>
      </c>
      <c r="B85" s="20">
        <v>29</v>
      </c>
      <c r="C85" s="20" t="s">
        <v>6</v>
      </c>
      <c r="D85" s="24">
        <v>18.58295</v>
      </c>
      <c r="E85" s="24">
        <v>22.1316996647368</v>
      </c>
      <c r="F85" s="24">
        <v>26.241820000000001</v>
      </c>
      <c r="G85" s="23">
        <v>21042.831200000001</v>
      </c>
      <c r="H85" s="23">
        <v>19775.844300000001</v>
      </c>
      <c r="I85" s="92">
        <v>22970.0288</v>
      </c>
      <c r="J85" s="93">
        <v>6.3131894879999999</v>
      </c>
      <c r="K85" s="94">
        <f t="shared" si="22"/>
        <v>-1.8200786418128001</v>
      </c>
      <c r="L85" s="94">
        <f t="shared" si="23"/>
        <v>-3.98576</v>
      </c>
      <c r="M85" s="94">
        <f t="shared" si="24"/>
        <v>-0.95485005033540449</v>
      </c>
      <c r="N85" s="94">
        <f t="shared" si="25"/>
        <v>-0.44749920414820443</v>
      </c>
      <c r="O85" s="95">
        <v>60</v>
      </c>
      <c r="P85" s="96">
        <f t="shared" si="29"/>
        <v>36.602668984751489</v>
      </c>
      <c r="Q85" s="97">
        <v>6.2560237660057103</v>
      </c>
      <c r="R85" s="97">
        <v>0.11771951377635601</v>
      </c>
      <c r="S85" s="96">
        <f t="shared" si="30"/>
        <v>0.68875192246159367</v>
      </c>
      <c r="T85" s="98">
        <v>2926533</v>
      </c>
      <c r="U85" s="99">
        <f t="shared" si="31"/>
        <v>1071189.1867195172</v>
      </c>
      <c r="V85" s="100">
        <f t="shared" si="26"/>
        <v>2.293758355292951</v>
      </c>
      <c r="W85" s="97">
        <v>2.6644333280148702</v>
      </c>
      <c r="X85" s="97">
        <v>3.1973199936178442</v>
      </c>
      <c r="Y85" s="96">
        <f t="shared" si="32"/>
        <v>0.57395993538466139</v>
      </c>
      <c r="Z85" s="100">
        <f t="shared" si="27"/>
        <v>1.9114652960774592</v>
      </c>
      <c r="AA85" s="93">
        <v>25.7063467100302</v>
      </c>
      <c r="AB85" s="95">
        <v>80</v>
      </c>
      <c r="AC85" s="114">
        <f t="shared" si="33"/>
        <v>80</v>
      </c>
      <c r="AD85" s="79">
        <f t="shared" si="38"/>
        <v>50.351412059304579</v>
      </c>
      <c r="AE85" s="79">
        <f t="shared" si="28"/>
        <v>50.351412059304579</v>
      </c>
      <c r="AF85" s="80">
        <f t="shared" si="34"/>
        <v>1473550.689881528</v>
      </c>
      <c r="AG85" s="96">
        <f t="shared" si="35"/>
        <v>0.94746183315072663</v>
      </c>
      <c r="AH85" s="100">
        <f t="shared" si="36"/>
        <v>3.1553429111943294</v>
      </c>
    </row>
    <row r="86" spans="1:34">
      <c r="A86" s="20">
        <v>2029</v>
      </c>
      <c r="B86" s="20">
        <v>30</v>
      </c>
      <c r="C86" s="20" t="s">
        <v>6</v>
      </c>
      <c r="D86" s="24">
        <v>18.852370000000001</v>
      </c>
      <c r="E86" s="24">
        <v>21.716346676315801</v>
      </c>
      <c r="F86" s="24">
        <v>24.30376162</v>
      </c>
      <c r="G86" s="23">
        <v>21396.5435</v>
      </c>
      <c r="H86" s="23">
        <v>20012.435000000001</v>
      </c>
      <c r="I86" s="92">
        <v>23514.106500000002</v>
      </c>
      <c r="J86" s="93">
        <v>6.3131894879999999</v>
      </c>
      <c r="K86" s="94">
        <f t="shared" si="22"/>
        <v>-1.850672633489</v>
      </c>
      <c r="L86" s="94">
        <f t="shared" si="23"/>
        <v>-4.1232000000000006</v>
      </c>
      <c r="M86" s="94">
        <f t="shared" si="24"/>
        <v>-0.93693006100296894</v>
      </c>
      <c r="N86" s="94">
        <f t="shared" si="25"/>
        <v>-0.59761320649196992</v>
      </c>
      <c r="O86" s="95">
        <v>60</v>
      </c>
      <c r="P86" s="96">
        <f t="shared" si="29"/>
        <v>38.706603350428573</v>
      </c>
      <c r="Q86" s="97">
        <v>6.2560237660057103</v>
      </c>
      <c r="R86" s="97">
        <v>0.11771951377635601</v>
      </c>
      <c r="S86" s="96">
        <f t="shared" si="30"/>
        <v>0.72834162669045155</v>
      </c>
      <c r="T86" s="98">
        <v>2926533</v>
      </c>
      <c r="U86" s="99">
        <f t="shared" si="31"/>
        <v>1132761.5202293978</v>
      </c>
      <c r="V86" s="100">
        <f t="shared" si="26"/>
        <v>2.4256043972378771</v>
      </c>
      <c r="W86" s="97">
        <v>2.6644333280148702</v>
      </c>
      <c r="X86" s="97">
        <v>3.1973199936178442</v>
      </c>
      <c r="Y86" s="96">
        <f t="shared" si="32"/>
        <v>0.60695135557537627</v>
      </c>
      <c r="Z86" s="100">
        <f t="shared" si="27"/>
        <v>2.0213369976982314</v>
      </c>
      <c r="AA86" s="93">
        <v>26.5614256206973</v>
      </c>
      <c r="AB86" s="95">
        <v>80</v>
      </c>
      <c r="AC86" s="114">
        <f t="shared" si="33"/>
        <v>80</v>
      </c>
      <c r="AD86" s="79">
        <f t="shared" si="38"/>
        <v>54.058503656360749</v>
      </c>
      <c r="AE86" s="79">
        <f t="shared" si="28"/>
        <v>54.058503656360749</v>
      </c>
      <c r="AF86" s="80">
        <f t="shared" si="34"/>
        <v>1582039.9488096042</v>
      </c>
      <c r="AG86" s="96">
        <f t="shared" si="35"/>
        <v>1.0172181251106747</v>
      </c>
      <c r="AH86" s="100">
        <f t="shared" si="36"/>
        <v>3.3876530831144773</v>
      </c>
    </row>
    <row r="87" spans="1:34">
      <c r="A87" s="20">
        <v>2030</v>
      </c>
      <c r="B87" s="20">
        <v>31</v>
      </c>
      <c r="C87" s="20" t="s">
        <v>6</v>
      </c>
      <c r="D87" s="24">
        <v>18.89176514</v>
      </c>
      <c r="E87" s="24">
        <v>20.9644059931579</v>
      </c>
      <c r="F87" s="24">
        <v>23.58991</v>
      </c>
      <c r="G87" s="23">
        <v>21756.201400000002</v>
      </c>
      <c r="H87" s="23">
        <v>20251.856199999998</v>
      </c>
      <c r="I87" s="92">
        <v>24071.0713</v>
      </c>
      <c r="J87" s="93">
        <v>6.3131894879999999</v>
      </c>
      <c r="K87" s="94">
        <f t="shared" si="22"/>
        <v>-1.8817808838916001</v>
      </c>
      <c r="L87" s="94">
        <f t="shared" si="23"/>
        <v>-4.2606400000000004</v>
      </c>
      <c r="M87" s="94">
        <f t="shared" si="24"/>
        <v>-0.90448833216880453</v>
      </c>
      <c r="N87" s="94">
        <f t="shared" si="25"/>
        <v>-0.73371972806040497</v>
      </c>
      <c r="O87" s="95">
        <v>60</v>
      </c>
      <c r="P87" s="96">
        <f t="shared" si="29"/>
        <v>40.537260596710411</v>
      </c>
      <c r="Q87" s="97">
        <v>6.2560237660057103</v>
      </c>
      <c r="R87" s="97">
        <v>0.11771951377635601</v>
      </c>
      <c r="S87" s="96">
        <f t="shared" si="30"/>
        <v>0.76278907909536042</v>
      </c>
      <c r="T87" s="98">
        <v>2926533</v>
      </c>
      <c r="U87" s="99">
        <f t="shared" si="31"/>
        <v>1186336.3086587272</v>
      </c>
      <c r="V87" s="100">
        <f t="shared" si="26"/>
        <v>2.5403251394899211</v>
      </c>
      <c r="W87" s="97">
        <v>2.6644333280148702</v>
      </c>
      <c r="X87" s="97">
        <v>3.1973199936178442</v>
      </c>
      <c r="Y87" s="96">
        <f t="shared" si="32"/>
        <v>0.63565756591280043</v>
      </c>
      <c r="Z87" s="100">
        <f t="shared" si="27"/>
        <v>2.1169376162416009</v>
      </c>
      <c r="AA87" s="93">
        <v>27.416504531364399</v>
      </c>
      <c r="AB87" s="95">
        <v>80</v>
      </c>
      <c r="AC87" s="114">
        <f t="shared" si="33"/>
        <v>80</v>
      </c>
      <c r="AD87" s="79">
        <f t="shared" si="38"/>
        <v>57.466665766701666</v>
      </c>
      <c r="AE87" s="79">
        <f t="shared" si="28"/>
        <v>57.466665766701666</v>
      </c>
      <c r="AF87" s="80">
        <f t="shared" si="34"/>
        <v>1681780.9376622271</v>
      </c>
      <c r="AG87" s="96">
        <f t="shared" si="35"/>
        <v>1.0813494650011064</v>
      </c>
      <c r="AH87" s="100">
        <f t="shared" si="36"/>
        <v>3.6012304132278645</v>
      </c>
    </row>
    <row r="88" spans="1:34">
      <c r="A88" s="20">
        <v>2031</v>
      </c>
      <c r="B88" s="20">
        <v>32</v>
      </c>
      <c r="C88" s="20" t="s">
        <v>6</v>
      </c>
      <c r="D88" s="24">
        <v>18.531949999999998</v>
      </c>
      <c r="E88" s="24">
        <v>21.837555983684201</v>
      </c>
      <c r="F88" s="24">
        <v>24.826738500000001</v>
      </c>
      <c r="G88" s="23">
        <v>22121.904900000001</v>
      </c>
      <c r="H88" s="23">
        <v>20494.141800000001</v>
      </c>
      <c r="I88" s="92">
        <v>24641.2287</v>
      </c>
      <c r="J88" s="93">
        <v>6.3131894879999999</v>
      </c>
      <c r="K88" s="94">
        <f t="shared" si="22"/>
        <v>-1.9134120424206003</v>
      </c>
      <c r="L88" s="94">
        <f t="shared" si="23"/>
        <v>-4.3980800000000002</v>
      </c>
      <c r="M88" s="94">
        <f t="shared" si="24"/>
        <v>-0.94215951536007125</v>
      </c>
      <c r="N88" s="94">
        <f t="shared" si="25"/>
        <v>-0.94046206978067204</v>
      </c>
      <c r="O88" s="95">
        <v>60</v>
      </c>
      <c r="P88" s="96">
        <f t="shared" si="29"/>
        <v>43.151579034535068</v>
      </c>
      <c r="Q88" s="97">
        <v>6.2560237660057103</v>
      </c>
      <c r="R88" s="97">
        <v>0.11771951377635601</v>
      </c>
      <c r="S88" s="96">
        <f t="shared" si="30"/>
        <v>0.81198267344031527</v>
      </c>
      <c r="T88" s="98">
        <v>2926533</v>
      </c>
      <c r="U88" s="99">
        <f t="shared" si="31"/>
        <v>1262845.2004667502</v>
      </c>
      <c r="V88" s="100">
        <f t="shared" si="26"/>
        <v>2.7041551258402303</v>
      </c>
      <c r="W88" s="97">
        <v>2.6644333280148702</v>
      </c>
      <c r="X88" s="97">
        <v>3.4637633264193313</v>
      </c>
      <c r="Y88" s="96">
        <f t="shared" si="32"/>
        <v>0.62460205649255029</v>
      </c>
      <c r="Z88" s="100">
        <f t="shared" si="27"/>
        <v>2.0801193275694079</v>
      </c>
      <c r="AA88" s="93">
        <v>28.271583442031201</v>
      </c>
      <c r="AB88" s="95">
        <v>90</v>
      </c>
      <c r="AC88" s="114">
        <f t="shared" si="33"/>
        <v>90</v>
      </c>
      <c r="AD88" s="79">
        <f t="shared" si="38"/>
        <v>61.93283670126538</v>
      </c>
      <c r="AE88" s="79">
        <f t="shared" si="28"/>
        <v>61.93283670126538</v>
      </c>
      <c r="AF88" s="80">
        <f t="shared" si="34"/>
        <v>1812484.9038986426</v>
      </c>
      <c r="AG88" s="96">
        <f t="shared" si="35"/>
        <v>1.165389342489394</v>
      </c>
      <c r="AH88" s="100">
        <f t="shared" si="36"/>
        <v>3.881109372371248</v>
      </c>
    </row>
    <row r="89" spans="1:34">
      <c r="A89" s="20">
        <v>2032</v>
      </c>
      <c r="B89" s="20">
        <v>33</v>
      </c>
      <c r="C89" s="20" t="s">
        <v>6</v>
      </c>
      <c r="D89" s="24">
        <v>18.867509999999999</v>
      </c>
      <c r="E89" s="24">
        <v>21.873513960526299</v>
      </c>
      <c r="F89" s="24">
        <v>24.893949429999999</v>
      </c>
      <c r="G89" s="23">
        <v>22493.755499999999</v>
      </c>
      <c r="H89" s="23">
        <v>20739.326000000001</v>
      </c>
      <c r="I89" s="92">
        <v>25224.891100000001</v>
      </c>
      <c r="J89" s="93">
        <v>6.3131894879999999</v>
      </c>
      <c r="K89" s="94">
        <f t="shared" si="22"/>
        <v>-1.9455748882170001</v>
      </c>
      <c r="L89" s="94">
        <f t="shared" si="23"/>
        <v>-4.53552</v>
      </c>
      <c r="M89" s="94">
        <f t="shared" si="24"/>
        <v>-0.94371088631294675</v>
      </c>
      <c r="N89" s="94">
        <f t="shared" si="25"/>
        <v>-1.111616286529947</v>
      </c>
      <c r="O89" s="95">
        <v>60</v>
      </c>
      <c r="P89" s="96">
        <f t="shared" si="29"/>
        <v>45.145818864023518</v>
      </c>
      <c r="Q89" s="97">
        <v>6.2560237660057103</v>
      </c>
      <c r="R89" s="97">
        <v>0.11771951377635601</v>
      </c>
      <c r="S89" s="96">
        <f t="shared" si="30"/>
        <v>0.84950825707963573</v>
      </c>
      <c r="T89" s="98">
        <v>2926533</v>
      </c>
      <c r="U89" s="99">
        <f t="shared" si="31"/>
        <v>1321207.2871758733</v>
      </c>
      <c r="V89" s="100">
        <f t="shared" si="26"/>
        <v>2.8291270035263287</v>
      </c>
      <c r="W89" s="97">
        <v>2.6644333280148702</v>
      </c>
      <c r="X89" s="97">
        <v>3.4637633264193313</v>
      </c>
      <c r="Y89" s="96">
        <f t="shared" si="32"/>
        <v>0.65346789006125827</v>
      </c>
      <c r="Z89" s="100">
        <f t="shared" si="27"/>
        <v>2.176251541174099</v>
      </c>
      <c r="AA89" s="93">
        <v>29.1266623526983</v>
      </c>
      <c r="AB89" s="95">
        <v>90</v>
      </c>
      <c r="AC89" s="114">
        <f t="shared" si="33"/>
        <v>90</v>
      </c>
      <c r="AD89" s="79">
        <f t="shared" si="38"/>
        <v>65.753276660172872</v>
      </c>
      <c r="AE89" s="79">
        <f t="shared" si="28"/>
        <v>65.753276660172872</v>
      </c>
      <c r="AF89" s="80">
        <f t="shared" si="34"/>
        <v>1924291.3400412567</v>
      </c>
      <c r="AG89" s="96">
        <f t="shared" si="35"/>
        <v>1.2372785090264797</v>
      </c>
      <c r="AH89" s="100">
        <f t="shared" si="36"/>
        <v>4.120522680736542</v>
      </c>
    </row>
    <row r="90" spans="1:34">
      <c r="A90" s="20">
        <v>2033</v>
      </c>
      <c r="B90" s="20">
        <v>34</v>
      </c>
      <c r="C90" s="20" t="s">
        <v>6</v>
      </c>
      <c r="D90" s="24">
        <v>19.487279999999998</v>
      </c>
      <c r="E90" s="24">
        <v>21.860585205263199</v>
      </c>
      <c r="F90" s="24">
        <v>24.943214149999999</v>
      </c>
      <c r="G90" s="23">
        <v>22871.8567</v>
      </c>
      <c r="H90" s="23">
        <v>20987.4434</v>
      </c>
      <c r="I90" s="92">
        <v>25822.3783</v>
      </c>
      <c r="J90" s="93">
        <v>6.3131894879999999</v>
      </c>
      <c r="K90" s="94">
        <f t="shared" si="22"/>
        <v>-1.9782783734098002</v>
      </c>
      <c r="L90" s="94">
        <f t="shared" si="23"/>
        <v>-4.6729599999999998</v>
      </c>
      <c r="M90" s="94">
        <f t="shared" si="24"/>
        <v>-0.9431530880958755</v>
      </c>
      <c r="N90" s="94">
        <f t="shared" si="25"/>
        <v>-1.2812019735056759</v>
      </c>
      <c r="O90" s="95">
        <v>60</v>
      </c>
      <c r="P90" s="96">
        <f t="shared" si="29"/>
        <v>46.959258566579798</v>
      </c>
      <c r="Q90" s="97">
        <v>6.2560237660057103</v>
      </c>
      <c r="R90" s="97">
        <v>0.11771951377635601</v>
      </c>
      <c r="S90" s="96">
        <f t="shared" si="30"/>
        <v>0.88363172719937333</v>
      </c>
      <c r="T90" s="98">
        <v>2926533</v>
      </c>
      <c r="U90" s="99">
        <f t="shared" si="31"/>
        <v>1374278.1985062847</v>
      </c>
      <c r="V90" s="100">
        <f t="shared" si="26"/>
        <v>2.9427687838918892</v>
      </c>
      <c r="W90" s="97">
        <v>2.6644333280148702</v>
      </c>
      <c r="X90" s="97">
        <v>3.4637633264193313</v>
      </c>
      <c r="Y90" s="96">
        <f t="shared" si="32"/>
        <v>0.67971671323028726</v>
      </c>
      <c r="Z90" s="100">
        <f t="shared" si="27"/>
        <v>2.2636682953014531</v>
      </c>
      <c r="AA90" s="93">
        <v>29.9817412633654</v>
      </c>
      <c r="AB90" s="95">
        <v>90</v>
      </c>
      <c r="AC90" s="114">
        <f t="shared" si="33"/>
        <v>90</v>
      </c>
      <c r="AD90" s="79">
        <f t="shared" si="38"/>
        <v>69.367264124828182</v>
      </c>
      <c r="AE90" s="79">
        <f t="shared" si="28"/>
        <v>69.367264124828182</v>
      </c>
      <c r="AF90" s="80">
        <f t="shared" si="34"/>
        <v>2030055.8758102579</v>
      </c>
      <c r="AG90" s="96">
        <f t="shared" si="35"/>
        <v>1.305282861798416</v>
      </c>
      <c r="AH90" s="100">
        <f t="shared" si="36"/>
        <v>4.3469983496674214</v>
      </c>
    </row>
    <row r="91" spans="1:34">
      <c r="A91" s="20">
        <v>2034</v>
      </c>
      <c r="B91" s="20">
        <v>35</v>
      </c>
      <c r="C91" s="20" t="s">
        <v>6</v>
      </c>
      <c r="D91" s="24">
        <v>18.832719999999998</v>
      </c>
      <c r="E91" s="24">
        <v>22.139206426842101</v>
      </c>
      <c r="F91" s="24">
        <v>24.955242640000002</v>
      </c>
      <c r="G91" s="23">
        <v>23256.313399999999</v>
      </c>
      <c r="H91" s="23">
        <v>21238.529299999998</v>
      </c>
      <c r="I91" s="92">
        <v>26434.017899999999</v>
      </c>
      <c r="J91" s="93">
        <v>6.3131894879999999</v>
      </c>
      <c r="K91" s="94">
        <f t="shared" si="22"/>
        <v>-2.0115315712195998</v>
      </c>
      <c r="L91" s="94">
        <f t="shared" si="23"/>
        <v>-4.8104000000000005</v>
      </c>
      <c r="M91" s="94">
        <f t="shared" si="24"/>
        <v>-0.95517392207967566</v>
      </c>
      <c r="N91" s="94">
        <f t="shared" si="25"/>
        <v>-1.4639160052992763</v>
      </c>
      <c r="O91" s="95">
        <v>60</v>
      </c>
      <c r="P91" s="96">
        <f t="shared" si="29"/>
        <v>48.727853221455064</v>
      </c>
      <c r="Q91" s="97">
        <v>6.2560237660057103</v>
      </c>
      <c r="R91" s="97">
        <v>0.11771951377635601</v>
      </c>
      <c r="S91" s="96">
        <f t="shared" si="30"/>
        <v>0.91691134866927493</v>
      </c>
      <c r="T91" s="98">
        <v>2926533</v>
      </c>
      <c r="U91" s="99">
        <f t="shared" si="31"/>
        <v>1426036.7047174454</v>
      </c>
      <c r="V91" s="100">
        <f t="shared" si="26"/>
        <v>3.0536002855082498</v>
      </c>
      <c r="W91" s="97">
        <v>2.6644333280148702</v>
      </c>
      <c r="X91" s="97">
        <v>3.4637633264193313</v>
      </c>
      <c r="Y91" s="96">
        <f t="shared" si="32"/>
        <v>0.70531642205328859</v>
      </c>
      <c r="Z91" s="100">
        <f t="shared" si="27"/>
        <v>2.348923296544807</v>
      </c>
      <c r="AA91" s="93">
        <v>30.8368201740325</v>
      </c>
      <c r="AB91" s="95">
        <v>90</v>
      </c>
      <c r="AC91" s="114">
        <f t="shared" si="33"/>
        <v>90</v>
      </c>
      <c r="AD91" s="79">
        <f t="shared" si="38"/>
        <v>72.910754174482477</v>
      </c>
      <c r="AE91" s="79">
        <f t="shared" si="28"/>
        <v>72.910754174482477</v>
      </c>
      <c r="AF91" s="80">
        <f t="shared" si="34"/>
        <v>2133757.2814651071</v>
      </c>
      <c r="AG91" s="96">
        <f t="shared" si="35"/>
        <v>1.371960665674949</v>
      </c>
      <c r="AH91" s="100">
        <f t="shared" si="36"/>
        <v>4.5690561977352226</v>
      </c>
    </row>
    <row r="92" spans="1:34">
      <c r="A92" s="20">
        <v>2035</v>
      </c>
      <c r="B92" s="20">
        <v>36</v>
      </c>
      <c r="C92" s="20" t="s">
        <v>6</v>
      </c>
      <c r="D92" s="24">
        <v>19.299949999999999</v>
      </c>
      <c r="E92" s="24">
        <v>22.171655095263201</v>
      </c>
      <c r="F92" s="24">
        <v>24.660139999999998</v>
      </c>
      <c r="G92" s="23">
        <v>23647.232499999998</v>
      </c>
      <c r="H92" s="23">
        <v>21492.618999999999</v>
      </c>
      <c r="I92" s="92">
        <v>27060.145</v>
      </c>
      <c r="J92" s="93">
        <v>6.3131894879999999</v>
      </c>
      <c r="K92" s="94">
        <f t="shared" si="22"/>
        <v>-2.0453437278549997</v>
      </c>
      <c r="L92" s="94">
        <f t="shared" si="23"/>
        <v>-4.9478400000000002</v>
      </c>
      <c r="M92" s="94">
        <f t="shared" si="24"/>
        <v>-0.95657388743003557</v>
      </c>
      <c r="N92" s="94">
        <f t="shared" si="25"/>
        <v>-1.6365681272850352</v>
      </c>
      <c r="O92" s="95">
        <v>60</v>
      </c>
      <c r="P92" s="96">
        <f t="shared" si="29"/>
        <v>50.224045249657948</v>
      </c>
      <c r="Q92" s="97">
        <v>6.2560237660057103</v>
      </c>
      <c r="R92" s="97">
        <v>0.11771951377635601</v>
      </c>
      <c r="S92" s="96">
        <f t="shared" si="30"/>
        <v>0.94506517363285225</v>
      </c>
      <c r="T92" s="98">
        <v>2926533</v>
      </c>
      <c r="U92" s="99">
        <f t="shared" si="31"/>
        <v>1469823.2581661723</v>
      </c>
      <c r="V92" s="100">
        <f t="shared" si="26"/>
        <v>3.147361288763034</v>
      </c>
      <c r="W92" s="97">
        <v>2.6644333280148702</v>
      </c>
      <c r="X92" s="97">
        <v>3.4637633264193313</v>
      </c>
      <c r="Y92" s="96">
        <f t="shared" si="32"/>
        <v>0.7269732104868093</v>
      </c>
      <c r="Z92" s="100">
        <f t="shared" si="27"/>
        <v>2.4210471452023339</v>
      </c>
      <c r="AA92" s="93">
        <v>31.6918990846996</v>
      </c>
      <c r="AB92" s="95">
        <v>90</v>
      </c>
      <c r="AC92" s="114">
        <f t="shared" si="33"/>
        <v>90</v>
      </c>
      <c r="AD92" s="79">
        <f t="shared" si="38"/>
        <v>76.156189230144363</v>
      </c>
      <c r="AE92" s="79">
        <f t="shared" si="28"/>
        <v>76.156189230144363</v>
      </c>
      <c r="AF92" s="80">
        <f t="shared" si="34"/>
        <v>2228736.0093626208</v>
      </c>
      <c r="AG92" s="96">
        <f t="shared" si="35"/>
        <v>1.4330299727995905</v>
      </c>
      <c r="AH92" s="100">
        <f t="shared" si="36"/>
        <v>4.7724360053275694</v>
      </c>
    </row>
    <row r="93" spans="1:34">
      <c r="A93" s="20">
        <v>2036</v>
      </c>
      <c r="B93" s="20">
        <v>37</v>
      </c>
      <c r="C93" s="20" t="s">
        <v>6</v>
      </c>
      <c r="D93" s="24">
        <v>17.943760000000001</v>
      </c>
      <c r="E93" s="24">
        <v>22.078615056315801</v>
      </c>
      <c r="F93" s="24">
        <v>24.696227239999999</v>
      </c>
      <c r="G93" s="23">
        <v>24044.722600000001</v>
      </c>
      <c r="H93" s="23">
        <v>21749.748599999999</v>
      </c>
      <c r="I93" s="92">
        <v>27701.102800000001</v>
      </c>
      <c r="J93" s="93">
        <v>6.3131894879999999</v>
      </c>
      <c r="K93" s="94">
        <f t="shared" si="22"/>
        <v>-2.0797242365644002</v>
      </c>
      <c r="L93" s="94">
        <f t="shared" si="23"/>
        <v>-5.08528</v>
      </c>
      <c r="M93" s="94">
        <f t="shared" si="24"/>
        <v>-0.952559767989689</v>
      </c>
      <c r="N93" s="94">
        <f t="shared" si="25"/>
        <v>-1.804374516554089</v>
      </c>
      <c r="O93" s="95">
        <v>60</v>
      </c>
      <c r="P93" s="96">
        <f t="shared" si="29"/>
        <v>51.520836496701882</v>
      </c>
      <c r="Q93" s="97">
        <v>6.2560237660057103</v>
      </c>
      <c r="R93" s="97">
        <v>0.11771951377635601</v>
      </c>
      <c r="S93" s="96">
        <f t="shared" si="30"/>
        <v>0.96946687682026078</v>
      </c>
      <c r="T93" s="98">
        <v>2926533</v>
      </c>
      <c r="U93" s="99">
        <f t="shared" si="31"/>
        <v>1507774.2819520244</v>
      </c>
      <c r="V93" s="100">
        <f t="shared" si="26"/>
        <v>3.2286265582223992</v>
      </c>
      <c r="W93" s="97">
        <v>2.6644333280148702</v>
      </c>
      <c r="X93" s="97">
        <v>3.4637633264193313</v>
      </c>
      <c r="Y93" s="96">
        <f t="shared" si="32"/>
        <v>0.74574375140020066</v>
      </c>
      <c r="Z93" s="100">
        <f t="shared" si="27"/>
        <v>2.4835588909403068</v>
      </c>
      <c r="AA93" s="93">
        <v>32.546977995366397</v>
      </c>
      <c r="AB93" s="95">
        <v>90</v>
      </c>
      <c r="AC93" s="114">
        <f t="shared" si="33"/>
        <v>90</v>
      </c>
      <c r="AD93" s="79">
        <f t="shared" si="38"/>
        <v>79.176571137327301</v>
      </c>
      <c r="AE93" s="79">
        <f t="shared" si="28"/>
        <v>79.176571137327301</v>
      </c>
      <c r="AF93" s="80">
        <f t="shared" si="34"/>
        <v>2317128.4826023588</v>
      </c>
      <c r="AG93" s="96">
        <f t="shared" si="35"/>
        <v>1.4898644579024964</v>
      </c>
      <c r="AH93" s="100">
        <f t="shared" si="36"/>
        <v>4.9617125370106194</v>
      </c>
    </row>
    <row r="94" spans="1:34">
      <c r="A94" s="20">
        <v>2037</v>
      </c>
      <c r="B94" s="20">
        <v>38</v>
      </c>
      <c r="C94" s="20" t="s">
        <v>6</v>
      </c>
      <c r="D94" s="24">
        <v>19.094740000000002</v>
      </c>
      <c r="E94" s="24">
        <v>21.716047450000001</v>
      </c>
      <c r="F94" s="24">
        <v>24.481300000000001</v>
      </c>
      <c r="G94" s="23">
        <v>24448.894199999999</v>
      </c>
      <c r="H94" s="23">
        <v>22009.954399999999</v>
      </c>
      <c r="I94" s="92">
        <v>28357.242600000001</v>
      </c>
      <c r="J94" s="93">
        <v>6.3131894879999999</v>
      </c>
      <c r="K94" s="94">
        <f t="shared" si="22"/>
        <v>-2.1146826549347999</v>
      </c>
      <c r="L94" s="94">
        <f t="shared" si="23"/>
        <v>-5.2227200000000007</v>
      </c>
      <c r="M94" s="94">
        <f t="shared" si="24"/>
        <v>-0.93691715118280006</v>
      </c>
      <c r="N94" s="94">
        <f t="shared" si="25"/>
        <v>-1.9611303181176007</v>
      </c>
      <c r="O94" s="95">
        <v>60</v>
      </c>
      <c r="P94" s="96">
        <f t="shared" si="29"/>
        <v>52.599313603594119</v>
      </c>
      <c r="Q94" s="97">
        <v>6.2560237660057103</v>
      </c>
      <c r="R94" s="97">
        <v>0.11771951377635601</v>
      </c>
      <c r="S94" s="96">
        <f t="shared" si="30"/>
        <v>0.98976056581360439</v>
      </c>
      <c r="T94" s="98">
        <v>2926533</v>
      </c>
      <c r="U94" s="99">
        <f t="shared" si="31"/>
        <v>1539336.2703826712</v>
      </c>
      <c r="V94" s="100">
        <f t="shared" si="26"/>
        <v>3.2962108613221766</v>
      </c>
      <c r="W94" s="97">
        <v>2.6644333280148702</v>
      </c>
      <c r="X94" s="97">
        <v>3.4637633264193313</v>
      </c>
      <c r="Y94" s="96">
        <f t="shared" si="32"/>
        <v>0.76135428139508032</v>
      </c>
      <c r="Z94" s="100">
        <f t="shared" si="27"/>
        <v>2.5355468164016739</v>
      </c>
      <c r="AA94" s="93">
        <v>33.402056906033501</v>
      </c>
      <c r="AB94" s="95">
        <v>90</v>
      </c>
      <c r="AC94" s="114">
        <f t="shared" si="33"/>
        <v>90</v>
      </c>
      <c r="AD94" s="79">
        <f t="shared" si="38"/>
        <v>81.952986537038527</v>
      </c>
      <c r="AE94" s="79">
        <f t="shared" si="28"/>
        <v>81.952986537038527</v>
      </c>
      <c r="AF94" s="80">
        <f t="shared" si="34"/>
        <v>2398381.1954919901</v>
      </c>
      <c r="AG94" s="96">
        <f t="shared" si="35"/>
        <v>1.5421082285657703</v>
      </c>
      <c r="AH94" s="100">
        <f t="shared" si="36"/>
        <v>5.1357005602202035</v>
      </c>
    </row>
    <row r="95" spans="1:34">
      <c r="A95" s="20">
        <v>2038</v>
      </c>
      <c r="B95" s="20">
        <v>39</v>
      </c>
      <c r="C95" s="20" t="s">
        <v>6</v>
      </c>
      <c r="D95" s="24">
        <v>18.187670000000001</v>
      </c>
      <c r="E95" s="24">
        <v>22.2215028726316</v>
      </c>
      <c r="F95" s="24">
        <v>25.331949999999999</v>
      </c>
      <c r="G95" s="23">
        <v>24859.859499999999</v>
      </c>
      <c r="H95" s="23">
        <v>22273.273099999999</v>
      </c>
      <c r="I95" s="92">
        <v>29028.923999999999</v>
      </c>
      <c r="J95" s="93">
        <v>6.3131894879999999</v>
      </c>
      <c r="K95" s="94">
        <f t="shared" si="22"/>
        <v>-2.1502286875930001</v>
      </c>
      <c r="L95" s="94">
        <f t="shared" si="23"/>
        <v>-5.3601600000000005</v>
      </c>
      <c r="M95" s="94">
        <f t="shared" si="24"/>
        <v>-0.95872451993681784</v>
      </c>
      <c r="N95" s="94">
        <f t="shared" si="25"/>
        <v>-2.1559237195298189</v>
      </c>
      <c r="O95" s="95">
        <v>60</v>
      </c>
      <c r="P95" s="96">
        <f t="shared" si="29"/>
        <v>53.773261804230998</v>
      </c>
      <c r="Q95" s="97">
        <v>6.2560237660057103</v>
      </c>
      <c r="R95" s="97">
        <v>0.11771951377635601</v>
      </c>
      <c r="S95" s="96">
        <f t="shared" si="30"/>
        <v>1.0118507330742437</v>
      </c>
      <c r="T95" s="98">
        <v>2926533</v>
      </c>
      <c r="U95" s="99">
        <f t="shared" si="31"/>
        <v>1573692.2518772155</v>
      </c>
      <c r="V95" s="100">
        <f t="shared" si="26"/>
        <v>3.3697779964131653</v>
      </c>
      <c r="W95" s="97">
        <v>2.6644333280148702</v>
      </c>
      <c r="X95" s="97">
        <v>3.4637633264193313</v>
      </c>
      <c r="Y95" s="96">
        <f t="shared" si="32"/>
        <v>0.77834671774941833</v>
      </c>
      <c r="Z95" s="100">
        <f t="shared" si="27"/>
        <v>2.5921369203178193</v>
      </c>
      <c r="AA95" s="93">
        <v>34.257135816700597</v>
      </c>
      <c r="AB95" s="95">
        <v>90</v>
      </c>
      <c r="AC95" s="114">
        <f t="shared" si="33"/>
        <v>90</v>
      </c>
      <c r="AD95" s="79">
        <f t="shared" si="38"/>
        <v>84.799220663174395</v>
      </c>
      <c r="AE95" s="79">
        <f t="shared" si="28"/>
        <v>84.799220663174395</v>
      </c>
      <c r="AF95" s="80">
        <f t="shared" si="34"/>
        <v>2481677.1764506176</v>
      </c>
      <c r="AG95" s="96">
        <f t="shared" si="35"/>
        <v>1.5956657772507732</v>
      </c>
      <c r="AH95" s="100">
        <f t="shared" si="36"/>
        <v>5.3140638733071217</v>
      </c>
    </row>
    <row r="96" spans="1:34">
      <c r="A96" s="20">
        <v>2039</v>
      </c>
      <c r="B96" s="20">
        <v>40</v>
      </c>
      <c r="C96" s="20" t="s">
        <v>6</v>
      </c>
      <c r="D96" s="24">
        <v>19.162199999999999</v>
      </c>
      <c r="E96" s="24">
        <v>22.482150696315799</v>
      </c>
      <c r="F96" s="24">
        <v>25.855889999999999</v>
      </c>
      <c r="G96" s="23">
        <v>25277.732899999999</v>
      </c>
      <c r="H96" s="23">
        <v>22539.742200000001</v>
      </c>
      <c r="I96" s="92">
        <v>29716.515100000001</v>
      </c>
      <c r="J96" s="93">
        <v>6.3131894879999999</v>
      </c>
      <c r="K96" s="94">
        <f t="shared" si="22"/>
        <v>-2.1863722294526</v>
      </c>
      <c r="L96" s="94">
        <f t="shared" si="23"/>
        <v>-5.4976000000000003</v>
      </c>
      <c r="M96" s="94">
        <f t="shared" si="24"/>
        <v>-0.96996990964184882</v>
      </c>
      <c r="N96" s="94">
        <f t="shared" si="25"/>
        <v>-2.3407526510944496</v>
      </c>
      <c r="O96" s="95">
        <v>60</v>
      </c>
      <c r="P96" s="96">
        <f t="shared" si="29"/>
        <v>54.731783209019184</v>
      </c>
      <c r="Q96" s="97">
        <v>6.2560237660057103</v>
      </c>
      <c r="R96" s="97">
        <v>0.11771951377635601</v>
      </c>
      <c r="S96" s="96">
        <f t="shared" si="30"/>
        <v>1.0298872172591396</v>
      </c>
      <c r="T96" s="98">
        <v>2926533</v>
      </c>
      <c r="U96" s="99">
        <f t="shared" si="31"/>
        <v>1601743.6971004053</v>
      </c>
      <c r="V96" s="100">
        <f t="shared" si="26"/>
        <v>3.4298451046854055</v>
      </c>
      <c r="W96" s="97">
        <v>2.6644333280148702</v>
      </c>
      <c r="X96" s="97">
        <v>3.4637633264193313</v>
      </c>
      <c r="Y96" s="96">
        <f t="shared" si="32"/>
        <v>0.79222093635318447</v>
      </c>
      <c r="Z96" s="100">
        <f t="shared" si="27"/>
        <v>2.638342388219542</v>
      </c>
      <c r="AA96" s="93">
        <v>35.1122147273677</v>
      </c>
      <c r="AB96" s="95">
        <v>90</v>
      </c>
      <c r="AC96" s="114">
        <f t="shared" si="33"/>
        <v>90</v>
      </c>
      <c r="AD96" s="79">
        <f t="shared" si="38"/>
        <v>87.404375626141544</v>
      </c>
      <c r="AE96" s="79">
        <f t="shared" si="28"/>
        <v>87.404375626141544</v>
      </c>
      <c r="AF96" s="80">
        <f t="shared" si="34"/>
        <v>2557917.8961429889</v>
      </c>
      <c r="AG96" s="96">
        <f t="shared" si="35"/>
        <v>1.6446869426144652</v>
      </c>
      <c r="AH96" s="100">
        <f t="shared" si="36"/>
        <v>5.4773196174614132</v>
      </c>
    </row>
    <row r="97" spans="1:34">
      <c r="A97" s="20">
        <v>2040</v>
      </c>
      <c r="B97" s="20">
        <v>41</v>
      </c>
      <c r="C97" s="20" t="s">
        <v>6</v>
      </c>
      <c r="D97" s="24">
        <v>18.59205</v>
      </c>
      <c r="E97" s="24">
        <v>22.0855734005263</v>
      </c>
      <c r="F97" s="24">
        <v>25.219719999999999</v>
      </c>
      <c r="G97" s="23">
        <v>25702.630399999998</v>
      </c>
      <c r="H97" s="23">
        <v>22809.399099999999</v>
      </c>
      <c r="I97" s="92">
        <v>30420.392800000001</v>
      </c>
      <c r="J97" s="93">
        <v>6.3131894879999999</v>
      </c>
      <c r="K97" s="94">
        <f t="shared" si="22"/>
        <v>-2.2231233138176001</v>
      </c>
      <c r="L97" s="94">
        <f t="shared" si="23"/>
        <v>-5.63504</v>
      </c>
      <c r="M97" s="94">
        <f t="shared" si="24"/>
        <v>-0.95285997879230677</v>
      </c>
      <c r="N97" s="94">
        <f t="shared" si="25"/>
        <v>-2.4978338046099067</v>
      </c>
      <c r="O97" s="95">
        <v>60</v>
      </c>
      <c r="P97" s="96">
        <f t="shared" si="29"/>
        <v>55.439389322329234</v>
      </c>
      <c r="Q97" s="97">
        <v>6.2560237660057103</v>
      </c>
      <c r="R97" s="97">
        <v>0.11771951377635601</v>
      </c>
      <c r="S97" s="96">
        <f t="shared" si="30"/>
        <v>1.0432022318306429</v>
      </c>
      <c r="T97" s="98">
        <v>2926533</v>
      </c>
      <c r="U97" s="99">
        <f t="shared" si="31"/>
        <v>1622452.0235164412</v>
      </c>
      <c r="V97" s="100">
        <f t="shared" si="26"/>
        <v>3.4741882490429239</v>
      </c>
      <c r="W97" s="97">
        <v>2.6644333280148702</v>
      </c>
      <c r="X97" s="97">
        <v>3.4637633264193313</v>
      </c>
      <c r="Y97" s="96">
        <f t="shared" si="32"/>
        <v>0.80246325525434081</v>
      </c>
      <c r="Z97" s="100">
        <f t="shared" si="27"/>
        <v>2.672452499263787</v>
      </c>
      <c r="AA97" s="93">
        <v>35.967293638034803</v>
      </c>
      <c r="AB97" s="95">
        <v>90</v>
      </c>
      <c r="AC97" s="114">
        <f t="shared" si="33"/>
        <v>90</v>
      </c>
      <c r="AD97" s="79">
        <f t="shared" si="38"/>
        <v>89.732962930310563</v>
      </c>
      <c r="AE97" s="79">
        <f t="shared" si="28"/>
        <v>89.732962930310563</v>
      </c>
      <c r="AF97" s="80">
        <f t="shared" si="34"/>
        <v>2626064.7720333058</v>
      </c>
      <c r="AG97" s="96">
        <f t="shared" si="35"/>
        <v>1.688503938119198</v>
      </c>
      <c r="AH97" s="100">
        <f t="shared" si="36"/>
        <v>5.6232438555871065</v>
      </c>
    </row>
    <row r="98" spans="1:34">
      <c r="A98" s="20">
        <v>2041</v>
      </c>
      <c r="B98" s="20">
        <v>42</v>
      </c>
      <c r="C98" s="20" t="s">
        <v>6</v>
      </c>
      <c r="D98" s="24">
        <v>18.89911</v>
      </c>
      <c r="E98" s="24">
        <v>22.447675565789499</v>
      </c>
      <c r="F98" s="24">
        <v>26.336713799999998</v>
      </c>
      <c r="G98" s="23">
        <v>26134.67</v>
      </c>
      <c r="H98" s="23">
        <v>23082.282200000001</v>
      </c>
      <c r="I98" s="92">
        <v>31140.942899999998</v>
      </c>
      <c r="J98" s="93">
        <v>6.3131894879999999</v>
      </c>
      <c r="K98" s="94">
        <f t="shared" si="22"/>
        <v>-2.2604921469799999</v>
      </c>
      <c r="L98" s="94">
        <f t="shared" si="23"/>
        <v>-5.7724799999999998</v>
      </c>
      <c r="M98" s="94">
        <f t="shared" si="24"/>
        <v>-0.96848251461042223</v>
      </c>
      <c r="N98" s="94">
        <f t="shared" si="25"/>
        <v>-2.6882651735904219</v>
      </c>
      <c r="O98" s="95">
        <v>60</v>
      </c>
      <c r="P98" s="96">
        <f t="shared" si="29"/>
        <v>56.179838234658305</v>
      </c>
      <c r="Q98" s="97">
        <v>6.2560237660057103</v>
      </c>
      <c r="R98" s="97">
        <v>0.11771951377635601</v>
      </c>
      <c r="S98" s="96">
        <f t="shared" si="30"/>
        <v>1.057135248902805</v>
      </c>
      <c r="T98" s="98">
        <v>2926533</v>
      </c>
      <c r="U98" s="99">
        <f t="shared" si="31"/>
        <v>1644121.5052838929</v>
      </c>
      <c r="V98" s="100">
        <f t="shared" si="26"/>
        <v>3.5205895341522129</v>
      </c>
      <c r="W98" s="97">
        <v>2.6644333280148702</v>
      </c>
      <c r="X98" s="97">
        <v>3.7302066592208178</v>
      </c>
      <c r="Y98" s="96">
        <f t="shared" si="32"/>
        <v>0.75509660635914655</v>
      </c>
      <c r="Z98" s="100">
        <f t="shared" si="27"/>
        <v>2.5147068101087235</v>
      </c>
      <c r="AA98" s="93">
        <v>36.822372548701701</v>
      </c>
      <c r="AB98" s="95">
        <v>100</v>
      </c>
      <c r="AC98" s="114">
        <f t="shared" si="33"/>
        <v>100</v>
      </c>
      <c r="AD98" s="79">
        <f t="shared" si="38"/>
        <v>92.368740666178596</v>
      </c>
      <c r="AE98" s="79">
        <f t="shared" si="28"/>
        <v>92.368740666178596</v>
      </c>
      <c r="AF98" s="80">
        <f t="shared" si="34"/>
        <v>2703201.6772801364</v>
      </c>
      <c r="AG98" s="96">
        <f t="shared" si="35"/>
        <v>1.7381013317823995</v>
      </c>
      <c r="AH98" s="100">
        <f t="shared" si="36"/>
        <v>5.7884186193962996</v>
      </c>
    </row>
    <row r="99" spans="1:34">
      <c r="A99" s="20">
        <v>2042</v>
      </c>
      <c r="B99" s="20">
        <v>43</v>
      </c>
      <c r="C99" s="20" t="s">
        <v>6</v>
      </c>
      <c r="D99" s="24">
        <v>17.75723</v>
      </c>
      <c r="E99" s="24">
        <v>21.887731317894701</v>
      </c>
      <c r="F99" s="24">
        <v>24.898530000000001</v>
      </c>
      <c r="G99" s="23">
        <v>26573.971799999999</v>
      </c>
      <c r="H99" s="23">
        <v>23358.429899999999</v>
      </c>
      <c r="I99" s="92">
        <v>31878.5602</v>
      </c>
      <c r="J99" s="93">
        <v>6.3131894879999999</v>
      </c>
      <c r="K99" s="94">
        <f t="shared" si="22"/>
        <v>-2.2984891168692001</v>
      </c>
      <c r="L99" s="94">
        <f t="shared" si="23"/>
        <v>-5.9099200000000005</v>
      </c>
      <c r="M99" s="94">
        <f t="shared" si="24"/>
        <v>-0.94432427997924906</v>
      </c>
      <c r="N99" s="94">
        <f t="shared" si="25"/>
        <v>-2.8395439088484493</v>
      </c>
      <c r="O99" s="95">
        <v>60</v>
      </c>
      <c r="P99" s="96">
        <f t="shared" si="29"/>
        <v>56.686540240147551</v>
      </c>
      <c r="Q99" s="97">
        <v>6.2560237660057103</v>
      </c>
      <c r="R99" s="97">
        <v>0.11771951377635601</v>
      </c>
      <c r="S99" s="96">
        <f t="shared" si="30"/>
        <v>1.0666698536208723</v>
      </c>
      <c r="T99" s="98">
        <v>2926533</v>
      </c>
      <c r="U99" s="99">
        <f t="shared" si="31"/>
        <v>1658950.3066861972</v>
      </c>
      <c r="V99" s="100">
        <f t="shared" si="26"/>
        <v>3.5523427366090843</v>
      </c>
      <c r="W99" s="97">
        <v>2.6644333280148702</v>
      </c>
      <c r="X99" s="97">
        <v>3.7302066592208178</v>
      </c>
      <c r="Y99" s="96">
        <f t="shared" si="32"/>
        <v>0.76190703830062312</v>
      </c>
      <c r="Z99" s="100">
        <f t="shared" si="27"/>
        <v>2.5373876690064887</v>
      </c>
      <c r="AA99" s="93">
        <v>37.677451459368697</v>
      </c>
      <c r="AB99" s="95">
        <v>100</v>
      </c>
      <c r="AC99" s="114">
        <f t="shared" si="33"/>
        <v>100</v>
      </c>
      <c r="AD99" s="79">
        <f t="shared" si="38"/>
        <v>94.745119127886781</v>
      </c>
      <c r="AE99" s="79">
        <f t="shared" si="28"/>
        <v>94.745119127886781</v>
      </c>
      <c r="AF99" s="80">
        <f t="shared" si="34"/>
        <v>2772747.1771669192</v>
      </c>
      <c r="AG99" s="96">
        <f t="shared" si="35"/>
        <v>1.7828176128459385</v>
      </c>
      <c r="AH99" s="100">
        <f t="shared" si="36"/>
        <v>5.9373377584391971</v>
      </c>
    </row>
    <row r="100" spans="1:34">
      <c r="A100" s="20">
        <v>2043</v>
      </c>
      <c r="B100" s="20">
        <v>44</v>
      </c>
      <c r="C100" s="20" t="s">
        <v>6</v>
      </c>
      <c r="D100" s="24">
        <v>18.262889999999999</v>
      </c>
      <c r="E100" s="24">
        <v>22.966713101052601</v>
      </c>
      <c r="F100" s="24">
        <v>26.425426959999999</v>
      </c>
      <c r="G100" s="23">
        <v>27020.657999999999</v>
      </c>
      <c r="H100" s="23">
        <v>23637.881300000001</v>
      </c>
      <c r="I100" s="92">
        <v>32633.649000000001</v>
      </c>
      <c r="J100" s="93">
        <v>6.3131894879999999</v>
      </c>
      <c r="K100" s="94">
        <f t="shared" si="22"/>
        <v>-2.3371247930519998</v>
      </c>
      <c r="L100" s="94">
        <f t="shared" si="23"/>
        <v>-6.0473600000000003</v>
      </c>
      <c r="M100" s="94">
        <f t="shared" si="24"/>
        <v>-0.99087587003181343</v>
      </c>
      <c r="N100" s="94">
        <f t="shared" si="25"/>
        <v>-3.0621711750838134</v>
      </c>
      <c r="O100" s="95">
        <v>60</v>
      </c>
      <c r="P100" s="96">
        <f t="shared" si="29"/>
        <v>57.318305514110897</v>
      </c>
      <c r="Q100" s="97">
        <v>6.2560237660057103</v>
      </c>
      <c r="R100" s="97">
        <v>0.11771951377635601</v>
      </c>
      <c r="S100" s="96">
        <f t="shared" si="30"/>
        <v>1.0785577721540263</v>
      </c>
      <c r="T100" s="98">
        <v>2926533</v>
      </c>
      <c r="U100" s="99">
        <f t="shared" si="31"/>
        <v>1677439.1259112752</v>
      </c>
      <c r="V100" s="100">
        <f t="shared" si="26"/>
        <v>3.5919332068106167</v>
      </c>
      <c r="W100" s="97">
        <v>2.6644333280148702</v>
      </c>
      <c r="X100" s="97">
        <v>3.7302066592208178</v>
      </c>
      <c r="Y100" s="96">
        <f t="shared" si="32"/>
        <v>0.77039840868144749</v>
      </c>
      <c r="Z100" s="100">
        <f t="shared" si="27"/>
        <v>2.5656665762932978</v>
      </c>
      <c r="AA100" s="93">
        <v>38.532530370035801</v>
      </c>
      <c r="AB100" s="95">
        <v>100</v>
      </c>
      <c r="AC100" s="114">
        <f t="shared" si="33"/>
        <v>100</v>
      </c>
      <c r="AD100" s="79">
        <f t="shared" si="38"/>
        <v>97.220908490749068</v>
      </c>
      <c r="AE100" s="79">
        <f t="shared" si="28"/>
        <v>97.220908490749068</v>
      </c>
      <c r="AF100" s="80">
        <f t="shared" si="34"/>
        <v>2845201.9698815732</v>
      </c>
      <c r="AG100" s="96">
        <f t="shared" si="35"/>
        <v>1.8294045074789977</v>
      </c>
      <c r="AH100" s="100">
        <f t="shared" si="36"/>
        <v>6.0924866231128787</v>
      </c>
    </row>
    <row r="101" spans="1:34">
      <c r="A101" s="20">
        <v>2044</v>
      </c>
      <c r="B101" s="20">
        <v>45</v>
      </c>
      <c r="C101" s="20" t="s">
        <v>6</v>
      </c>
      <c r="D101" s="24">
        <v>17.586020000000001</v>
      </c>
      <c r="E101" s="24">
        <v>23.130499932631601</v>
      </c>
      <c r="F101" s="24">
        <v>26.229610000000001</v>
      </c>
      <c r="G101" s="23">
        <v>27474.852500000001</v>
      </c>
      <c r="H101" s="23">
        <v>23920.675999999999</v>
      </c>
      <c r="I101" s="92">
        <v>33406.623099999997</v>
      </c>
      <c r="J101" s="93">
        <v>6.3131894879999999</v>
      </c>
      <c r="K101" s="94">
        <f t="shared" si="22"/>
        <v>-2.3764098921350003</v>
      </c>
      <c r="L101" s="94">
        <f t="shared" si="23"/>
        <v>-6.1848000000000001</v>
      </c>
      <c r="M101" s="94">
        <f t="shared" si="24"/>
        <v>-0.99794228909345783</v>
      </c>
      <c r="N101" s="94">
        <f t="shared" si="25"/>
        <v>-3.2459626932284582</v>
      </c>
      <c r="O101" s="95">
        <v>60</v>
      </c>
      <c r="P101" s="96">
        <f t="shared" si="29"/>
        <v>57.751665985425589</v>
      </c>
      <c r="Q101" s="97">
        <v>6.2560237660057103</v>
      </c>
      <c r="R101" s="97">
        <v>0.11771951377635601</v>
      </c>
      <c r="S101" s="96">
        <f t="shared" si="30"/>
        <v>1.0867123102250396</v>
      </c>
      <c r="T101" s="98">
        <v>2926533</v>
      </c>
      <c r="U101" s="99">
        <f t="shared" si="31"/>
        <v>1690121.5631132552</v>
      </c>
      <c r="V101" s="100">
        <f t="shared" si="26"/>
        <v>3.6190903576278393</v>
      </c>
      <c r="W101" s="97">
        <v>2.6644333280148702</v>
      </c>
      <c r="X101" s="97">
        <v>3.7302066592208178</v>
      </c>
      <c r="Y101" s="96">
        <f t="shared" si="32"/>
        <v>0.77622307873217133</v>
      </c>
      <c r="Z101" s="100">
        <f t="shared" si="27"/>
        <v>2.5850645411627426</v>
      </c>
      <c r="AA101" s="93">
        <v>39.387609280702897</v>
      </c>
      <c r="AB101" s="95">
        <v>100</v>
      </c>
      <c r="AC101" s="114">
        <f t="shared" si="33"/>
        <v>100</v>
      </c>
      <c r="AD101" s="79">
        <f t="shared" si="38"/>
        <v>99.47264068364268</v>
      </c>
      <c r="AE101" s="79">
        <f t="shared" si="28"/>
        <v>99.47264068364268</v>
      </c>
      <c r="AF101" s="80">
        <f t="shared" si="34"/>
        <v>2911099.6555782286</v>
      </c>
      <c r="AG101" s="96">
        <f t="shared" si="35"/>
        <v>1.8717753214043491</v>
      </c>
      <c r="AH101" s="100">
        <f t="shared" si="36"/>
        <v>6.2335946262883724</v>
      </c>
    </row>
    <row r="102" spans="1:34">
      <c r="A102" s="20">
        <v>2045</v>
      </c>
      <c r="B102" s="20">
        <v>46</v>
      </c>
      <c r="C102" s="20" t="s">
        <v>6</v>
      </c>
      <c r="D102" s="24">
        <v>18.17597</v>
      </c>
      <c r="E102" s="24">
        <v>22.134398822631599</v>
      </c>
      <c r="F102" s="24">
        <v>24.503550000000001</v>
      </c>
      <c r="G102" s="23">
        <v>27936.681700000001</v>
      </c>
      <c r="H102" s="23">
        <v>24206.853899999998</v>
      </c>
      <c r="I102" s="92">
        <v>34197.906199999998</v>
      </c>
      <c r="J102" s="93">
        <v>6.3131894879999999</v>
      </c>
      <c r="K102" s="94">
        <f t="shared" si="22"/>
        <v>-2.4163553469598003</v>
      </c>
      <c r="L102" s="94">
        <f t="shared" si="23"/>
        <v>-6.3222400000000007</v>
      </c>
      <c r="M102" s="94">
        <f t="shared" si="24"/>
        <v>-0.95496650280361772</v>
      </c>
      <c r="N102" s="94">
        <f t="shared" si="25"/>
        <v>-3.3803723617634187</v>
      </c>
      <c r="O102" s="95">
        <v>60</v>
      </c>
      <c r="P102" s="96">
        <f t="shared" si="29"/>
        <v>58.02512759851831</v>
      </c>
      <c r="Q102" s="97">
        <v>6.2560237660057103</v>
      </c>
      <c r="R102" s="97">
        <v>0.11771951377635601</v>
      </c>
      <c r="S102" s="96">
        <f t="shared" si="30"/>
        <v>1.0918580336643746</v>
      </c>
      <c r="T102" s="98">
        <v>2926533</v>
      </c>
      <c r="U102" s="99">
        <f t="shared" si="31"/>
        <v>1698124.507462746</v>
      </c>
      <c r="V102" s="100">
        <f t="shared" si="26"/>
        <v>3.6362272188808982</v>
      </c>
      <c r="W102" s="97">
        <v>2.6644333280148702</v>
      </c>
      <c r="X102" s="97">
        <v>3.7302066592208178</v>
      </c>
      <c r="Y102" s="96">
        <f t="shared" si="32"/>
        <v>0.77989859547455354</v>
      </c>
      <c r="Z102" s="100">
        <f t="shared" si="27"/>
        <v>2.5973051563434986</v>
      </c>
      <c r="AA102" s="93">
        <v>40.24268819137</v>
      </c>
      <c r="AB102" s="95">
        <v>100</v>
      </c>
      <c r="AC102" s="114">
        <f t="shared" si="33"/>
        <v>100</v>
      </c>
      <c r="AD102" s="79">
        <f t="shared" si="38"/>
        <v>101.53882165099431</v>
      </c>
      <c r="AE102" s="79">
        <f t="shared" si="28"/>
        <v>100</v>
      </c>
      <c r="AF102" s="80">
        <f t="shared" si="34"/>
        <v>2926533</v>
      </c>
      <c r="AG102" s="96">
        <f t="shared" si="35"/>
        <v>1.8816986344589368</v>
      </c>
      <c r="AH102" s="100">
        <f t="shared" si="36"/>
        <v>6.2666423485361706</v>
      </c>
    </row>
    <row r="103" spans="1:34">
      <c r="A103" s="20">
        <v>2046</v>
      </c>
      <c r="B103" s="20">
        <v>47</v>
      </c>
      <c r="C103" s="20" t="s">
        <v>6</v>
      </c>
      <c r="D103" s="24">
        <v>18.920809999999999</v>
      </c>
      <c r="E103" s="24">
        <v>22.467429530526299</v>
      </c>
      <c r="F103" s="24">
        <v>25.258671679999999</v>
      </c>
      <c r="G103" s="23">
        <v>28406.2739</v>
      </c>
      <c r="H103" s="23">
        <v>24496.455600000001</v>
      </c>
      <c r="I103" s="92">
        <v>35007.932000000001</v>
      </c>
      <c r="J103" s="93">
        <v>6.3131894879999999</v>
      </c>
      <c r="K103" s="94">
        <f t="shared" si="22"/>
        <v>-2.4569722547066002</v>
      </c>
      <c r="L103" s="94">
        <f t="shared" si="23"/>
        <v>-6.4596800000000005</v>
      </c>
      <c r="M103" s="94">
        <f t="shared" si="24"/>
        <v>-0.96933477966502668</v>
      </c>
      <c r="N103" s="94">
        <f t="shared" si="25"/>
        <v>-3.5727975463716275</v>
      </c>
      <c r="O103" s="95">
        <v>60</v>
      </c>
      <c r="P103" s="96">
        <f t="shared" si="29"/>
        <v>58.361376176074899</v>
      </c>
      <c r="Q103" s="97">
        <v>6.2560237660057103</v>
      </c>
      <c r="R103" s="97">
        <v>0.11771951377635601</v>
      </c>
      <c r="S103" s="96">
        <f t="shared" si="30"/>
        <v>1.0981852185566447</v>
      </c>
      <c r="T103" s="98">
        <v>2926533</v>
      </c>
      <c r="U103" s="99">
        <f t="shared" si="31"/>
        <v>1707964.9330469701</v>
      </c>
      <c r="V103" s="100">
        <f t="shared" si="26"/>
        <v>3.6572987146384097</v>
      </c>
      <c r="W103" s="97">
        <v>2.6644333280148702</v>
      </c>
      <c r="X103" s="97">
        <v>3.7302066592208178</v>
      </c>
      <c r="Y103" s="96">
        <f t="shared" si="32"/>
        <v>0.78441801325474636</v>
      </c>
      <c r="Z103" s="100">
        <f t="shared" si="27"/>
        <v>2.6123562247417214</v>
      </c>
      <c r="AA103" s="93">
        <v>41.097767102036897</v>
      </c>
      <c r="AB103" s="95">
        <v>100</v>
      </c>
      <c r="AC103" s="114">
        <f t="shared" si="33"/>
        <v>100</v>
      </c>
      <c r="AD103" s="79">
        <f t="shared" si="38"/>
        <v>102.10331556449547</v>
      </c>
      <c r="AE103" s="79">
        <f t="shared" si="28"/>
        <v>100</v>
      </c>
      <c r="AF103" s="80">
        <f t="shared" si="34"/>
        <v>2926533</v>
      </c>
      <c r="AG103" s="96">
        <f t="shared" si="35"/>
        <v>1.8816986344589368</v>
      </c>
      <c r="AH103" s="100">
        <f t="shared" si="36"/>
        <v>6.2666423485361706</v>
      </c>
    </row>
    <row r="104" spans="1:34">
      <c r="A104" s="20">
        <v>2047</v>
      </c>
      <c r="B104" s="20">
        <v>48</v>
      </c>
      <c r="C104" s="20" t="s">
        <v>6</v>
      </c>
      <c r="D104" s="24">
        <v>17.77055</v>
      </c>
      <c r="E104" s="24">
        <v>22.448873018947399</v>
      </c>
      <c r="F104" s="24">
        <v>27.093039999999998</v>
      </c>
      <c r="G104" s="23">
        <v>28883.7595</v>
      </c>
      <c r="H104" s="23">
        <v>24789.5219</v>
      </c>
      <c r="I104" s="92">
        <v>35837.144399999997</v>
      </c>
      <c r="J104" s="93">
        <v>6.3131894879999999</v>
      </c>
      <c r="K104" s="94">
        <f t="shared" si="22"/>
        <v>-2.498271894193</v>
      </c>
      <c r="L104" s="94">
        <f t="shared" si="23"/>
        <v>-6.5971200000000003</v>
      </c>
      <c r="M104" s="94">
        <f t="shared" si="24"/>
        <v>-0.96853417752946658</v>
      </c>
      <c r="N104" s="94">
        <f t="shared" si="25"/>
        <v>-3.7507365837224671</v>
      </c>
      <c r="O104" s="95">
        <v>60</v>
      </c>
      <c r="P104" s="96">
        <f t="shared" si="29"/>
        <v>58.62234960908242</v>
      </c>
      <c r="Q104" s="97">
        <v>6.2560237660057103</v>
      </c>
      <c r="R104" s="97">
        <v>0.11771951377635601</v>
      </c>
      <c r="S104" s="96">
        <f t="shared" si="30"/>
        <v>1.1030959520818477</v>
      </c>
      <c r="T104" s="98">
        <v>2926533</v>
      </c>
      <c r="U104" s="99">
        <f t="shared" si="31"/>
        <v>1715602.4066851682</v>
      </c>
      <c r="V104" s="100">
        <f t="shared" si="26"/>
        <v>3.6736529863096878</v>
      </c>
      <c r="W104" s="97">
        <v>2.6644333280148702</v>
      </c>
      <c r="X104" s="97">
        <v>3.7302066592208178</v>
      </c>
      <c r="Y104" s="96">
        <f t="shared" si="32"/>
        <v>0.78792568005846286</v>
      </c>
      <c r="Z104" s="100">
        <f t="shared" si="27"/>
        <v>2.6240378473640629</v>
      </c>
      <c r="AA104" s="93">
        <v>41.952846012704001</v>
      </c>
      <c r="AB104" s="95">
        <v>100</v>
      </c>
      <c r="AC104" s="114">
        <f t="shared" si="33"/>
        <v>100</v>
      </c>
      <c r="AD104" s="79">
        <f t="shared" si="38"/>
        <v>102.0023880526264</v>
      </c>
      <c r="AE104" s="79">
        <f t="shared" si="28"/>
        <v>100</v>
      </c>
      <c r="AF104" s="80">
        <f t="shared" si="34"/>
        <v>2926533</v>
      </c>
      <c r="AG104" s="96">
        <f t="shared" si="35"/>
        <v>1.8816986344589368</v>
      </c>
      <c r="AH104" s="100">
        <f t="shared" si="36"/>
        <v>6.2666423485361706</v>
      </c>
    </row>
    <row r="105" spans="1:34">
      <c r="A105" s="20">
        <v>2048</v>
      </c>
      <c r="B105" s="20">
        <v>49</v>
      </c>
      <c r="C105" s="20" t="s">
        <v>6</v>
      </c>
      <c r="D105" s="24">
        <v>18.936499999999999</v>
      </c>
      <c r="E105" s="24">
        <v>22.085458284736799</v>
      </c>
      <c r="F105" s="24">
        <v>25.407910000000001</v>
      </c>
      <c r="G105" s="23">
        <v>29369.271199999999</v>
      </c>
      <c r="H105" s="23">
        <v>25086.094400000002</v>
      </c>
      <c r="I105" s="92">
        <v>36685.997900000002</v>
      </c>
      <c r="J105" s="93">
        <v>6.3131894879999999</v>
      </c>
      <c r="K105" s="94">
        <f t="shared" si="22"/>
        <v>-2.5402657431728</v>
      </c>
      <c r="L105" s="94">
        <f t="shared" si="23"/>
        <v>-6.7345600000000001</v>
      </c>
      <c r="M105" s="94">
        <f t="shared" si="24"/>
        <v>-0.95285501223668445</v>
      </c>
      <c r="N105" s="94">
        <f t="shared" si="25"/>
        <v>-3.9144912674094847</v>
      </c>
      <c r="O105" s="95">
        <v>60</v>
      </c>
      <c r="P105" s="96">
        <f t="shared" si="29"/>
        <v>58.826372938288308</v>
      </c>
      <c r="Q105" s="97">
        <v>6.2560237660057103</v>
      </c>
      <c r="R105" s="97">
        <v>0.11771951377635601</v>
      </c>
      <c r="S105" s="96">
        <f t="shared" si="30"/>
        <v>1.1069350562814928</v>
      </c>
      <c r="T105" s="98">
        <v>2926533</v>
      </c>
      <c r="U105" s="99">
        <f t="shared" si="31"/>
        <v>1721573.2167420769</v>
      </c>
      <c r="V105" s="100">
        <f t="shared" si="26"/>
        <v>3.6864383986585976</v>
      </c>
      <c r="W105" s="97">
        <v>2.6644333280148702</v>
      </c>
      <c r="X105" s="97">
        <v>3.7302066592208178</v>
      </c>
      <c r="Y105" s="96">
        <f t="shared" si="32"/>
        <v>0.79066789734392351</v>
      </c>
      <c r="Z105" s="100">
        <f t="shared" si="27"/>
        <v>2.6331702847561407</v>
      </c>
      <c r="AA105" s="93">
        <v>42.807924923371097</v>
      </c>
      <c r="AB105" s="95">
        <v>100</v>
      </c>
      <c r="AC105" s="114">
        <f t="shared" si="33"/>
        <v>100</v>
      </c>
      <c r="AD105" s="79">
        <f t="shared" si="38"/>
        <v>101.91978558150474</v>
      </c>
      <c r="AE105" s="79">
        <f t="shared" si="28"/>
        <v>100</v>
      </c>
      <c r="AF105" s="80">
        <f t="shared" si="34"/>
        <v>2926533</v>
      </c>
      <c r="AG105" s="96">
        <f t="shared" si="35"/>
        <v>1.8816986344589368</v>
      </c>
      <c r="AH105" s="100">
        <f t="shared" si="36"/>
        <v>6.2666423485361706</v>
      </c>
    </row>
    <row r="106" spans="1:34">
      <c r="A106" s="20">
        <v>2049</v>
      </c>
      <c r="B106" s="20">
        <v>50</v>
      </c>
      <c r="C106" s="20" t="s">
        <v>6</v>
      </c>
      <c r="D106" s="24">
        <v>20.08071</v>
      </c>
      <c r="E106" s="24">
        <v>22.717442369473702</v>
      </c>
      <c r="F106" s="24">
        <v>26.62106</v>
      </c>
      <c r="G106" s="23">
        <v>29862.944</v>
      </c>
      <c r="H106" s="23">
        <v>25386.214899999999</v>
      </c>
      <c r="I106" s="92">
        <v>37554.957699999999</v>
      </c>
      <c r="J106" s="93">
        <v>6.3131894879999999</v>
      </c>
      <c r="K106" s="94">
        <f t="shared" si="22"/>
        <v>-2.5829654783359999</v>
      </c>
      <c r="L106" s="94">
        <f t="shared" si="23"/>
        <v>-6.8719999999999999</v>
      </c>
      <c r="M106" s="94">
        <f t="shared" si="24"/>
        <v>-0.98012133358857345</v>
      </c>
      <c r="N106" s="94">
        <f t="shared" si="25"/>
        <v>-4.1218973239245731</v>
      </c>
      <c r="O106" s="95">
        <v>60</v>
      </c>
      <c r="P106" s="96">
        <f t="shared" si="29"/>
        <v>59.042698074440679</v>
      </c>
      <c r="Q106" s="97">
        <v>6.2560237660057103</v>
      </c>
      <c r="R106" s="97">
        <v>0.11771951377635601</v>
      </c>
      <c r="S106" s="96">
        <f t="shared" si="30"/>
        <v>1.1110056434144633</v>
      </c>
      <c r="T106" s="98">
        <v>2926533</v>
      </c>
      <c r="U106" s="99">
        <f t="shared" si="31"/>
        <v>1727904.043238871</v>
      </c>
      <c r="V106" s="100">
        <f t="shared" si="26"/>
        <v>3.6999947212512496</v>
      </c>
      <c r="W106" s="97">
        <v>2.6644333280148702</v>
      </c>
      <c r="X106" s="97">
        <v>3.7302066592208178</v>
      </c>
      <c r="Y106" s="96">
        <f t="shared" si="32"/>
        <v>0.79357545958175957</v>
      </c>
      <c r="Z106" s="100">
        <f t="shared" si="27"/>
        <v>2.6428533723223211</v>
      </c>
      <c r="AA106" s="93">
        <v>43.663003834038101</v>
      </c>
      <c r="AB106" s="95">
        <v>100</v>
      </c>
      <c r="AC106" s="114">
        <f t="shared" si="33"/>
        <v>100</v>
      </c>
      <c r="AD106" s="79">
        <f t="shared" si="38"/>
        <v>101.90643502113122</v>
      </c>
      <c r="AE106" s="79">
        <f t="shared" si="28"/>
        <v>100</v>
      </c>
      <c r="AF106" s="80">
        <f t="shared" si="34"/>
        <v>2926533</v>
      </c>
      <c r="AG106" s="96">
        <f t="shared" si="35"/>
        <v>1.8816986344589368</v>
      </c>
      <c r="AH106" s="100">
        <f t="shared" si="36"/>
        <v>6.2666423485361706</v>
      </c>
    </row>
    <row r="107" spans="1:34">
      <c r="A107" s="20">
        <v>2050</v>
      </c>
      <c r="B107" s="20">
        <v>51</v>
      </c>
      <c r="C107" s="20" t="s">
        <v>6</v>
      </c>
      <c r="D107" s="24">
        <v>18.469139999999999</v>
      </c>
      <c r="E107" s="24">
        <v>22.495766296842099</v>
      </c>
      <c r="F107" s="24">
        <v>25.505800000000001</v>
      </c>
      <c r="G107" s="23">
        <v>30364.915000000001</v>
      </c>
      <c r="H107" s="23">
        <v>25689.925999999999</v>
      </c>
      <c r="I107" s="92">
        <v>38444.5</v>
      </c>
      <c r="J107" s="93">
        <v>6.3131894879999999</v>
      </c>
      <c r="K107" s="94">
        <f t="shared" si="22"/>
        <v>-2.6263829580100002</v>
      </c>
      <c r="L107" s="94">
        <f t="shared" si="23"/>
        <v>-7.0094400000000006</v>
      </c>
      <c r="M107" s="94">
        <f t="shared" si="24"/>
        <v>-0.9705573411109556</v>
      </c>
      <c r="N107" s="94">
        <f t="shared" si="25"/>
        <v>-4.2931908111209562</v>
      </c>
      <c r="O107" s="95">
        <v>60</v>
      </c>
      <c r="P107" s="96">
        <f t="shared" si="29"/>
        <v>59.191370985663717</v>
      </c>
      <c r="Q107" s="97">
        <v>6.2560237660057103</v>
      </c>
      <c r="R107" s="97">
        <v>0.11771951377635601</v>
      </c>
      <c r="S107" s="96">
        <f t="shared" si="30"/>
        <v>1.1138032195547574</v>
      </c>
      <c r="T107" s="98">
        <v>2926533</v>
      </c>
      <c r="U107" s="99">
        <f t="shared" si="31"/>
        <v>1732255.0050478738</v>
      </c>
      <c r="V107" s="100">
        <f t="shared" si="26"/>
        <v>3.7093115208667538</v>
      </c>
      <c r="W107" s="97">
        <v>2.6644333280148702</v>
      </c>
      <c r="X107" s="97">
        <v>3.7302066592208178</v>
      </c>
      <c r="Y107" s="96">
        <f t="shared" si="32"/>
        <v>0.79557372825339834</v>
      </c>
      <c r="Z107" s="100">
        <f t="shared" si="27"/>
        <v>2.6495082291905385</v>
      </c>
      <c r="AA107" s="93">
        <v>44.518082744705197</v>
      </c>
      <c r="AB107" s="95">
        <v>100</v>
      </c>
      <c r="AC107" s="114">
        <f t="shared" si="33"/>
        <v>100</v>
      </c>
      <c r="AD107" s="79">
        <f t="shared" si="38"/>
        <v>101.81313042888189</v>
      </c>
      <c r="AE107" s="79">
        <f t="shared" si="28"/>
        <v>100</v>
      </c>
      <c r="AF107" s="80">
        <f t="shared" si="34"/>
        <v>2926533</v>
      </c>
      <c r="AG107" s="96">
        <f t="shared" si="35"/>
        <v>1.8816986344589368</v>
      </c>
      <c r="AH107" s="100">
        <f t="shared" si="36"/>
        <v>6.2666423485361706</v>
      </c>
    </row>
    <row r="108" spans="1:34">
      <c r="A108" s="20">
        <v>2016</v>
      </c>
      <c r="B108" s="20">
        <v>17</v>
      </c>
      <c r="C108" s="20" t="s">
        <v>8</v>
      </c>
      <c r="D108" s="24">
        <v>24.580249999999999</v>
      </c>
      <c r="E108" s="24">
        <v>27.698259727894701</v>
      </c>
      <c r="F108" s="24">
        <v>31.433240000000001</v>
      </c>
      <c r="G108" s="23">
        <v>31258.841700000001</v>
      </c>
      <c r="H108" s="23">
        <v>31115.6185</v>
      </c>
      <c r="I108" s="92">
        <v>31403.278699999999</v>
      </c>
      <c r="J108" s="93">
        <v>6.0602434140000003</v>
      </c>
      <c r="K108" s="94">
        <f t="shared" si="22"/>
        <v>-2.7037022539998001</v>
      </c>
      <c r="L108" s="94">
        <f t="shared" si="23"/>
        <v>-2.3364799999999999</v>
      </c>
      <c r="M108" s="94">
        <f t="shared" si="24"/>
        <v>-1.1950137177002891</v>
      </c>
      <c r="N108" s="94">
        <f t="shared" si="25"/>
        <v>-0.17495255770008877</v>
      </c>
      <c r="O108" s="95">
        <v>60</v>
      </c>
      <c r="P108" s="96">
        <f t="shared" si="29"/>
        <v>32.617615019026104</v>
      </c>
      <c r="Q108" s="97">
        <v>26.894585632562102</v>
      </c>
      <c r="R108" s="97">
        <v>0.164664790047543</v>
      </c>
      <c r="S108" s="96">
        <f t="shared" si="30"/>
        <v>0.19970460978051718</v>
      </c>
      <c r="T108" s="98">
        <v>316048</v>
      </c>
      <c r="U108" s="99">
        <f t="shared" si="31"/>
        <v>103087.31991533162</v>
      </c>
      <c r="V108" s="100">
        <f t="shared" si="26"/>
        <v>0.22074289426379723</v>
      </c>
      <c r="W108" s="97">
        <v>2.7054671454842198</v>
      </c>
      <c r="X108" s="97">
        <v>2.7054671454842198</v>
      </c>
      <c r="Y108" s="96">
        <f t="shared" si="32"/>
        <v>0.19970460978051718</v>
      </c>
      <c r="Z108" s="100">
        <f t="shared" si="27"/>
        <v>0.22074289426379723</v>
      </c>
      <c r="AA108" s="93">
        <v>59.158622455798699</v>
      </c>
      <c r="AC108" s="114">
        <f t="shared" si="33"/>
        <v>59.158622455798699</v>
      </c>
      <c r="AD108" s="79">
        <f>O108/(EXP(N108)+1)</f>
        <v>32.617615019026104</v>
      </c>
      <c r="AE108" s="79">
        <f t="shared" si="28"/>
        <v>32.617615019026104</v>
      </c>
      <c r="AF108" s="80">
        <f t="shared" si="34"/>
        <v>103087.31991533162</v>
      </c>
      <c r="AG108" s="96">
        <f t="shared" si="35"/>
        <v>0.19970460978051718</v>
      </c>
      <c r="AH108" s="100">
        <f t="shared" si="36"/>
        <v>0.22074289426379723</v>
      </c>
    </row>
    <row r="109" spans="1:34">
      <c r="A109" s="20">
        <v>2017</v>
      </c>
      <c r="B109" s="20">
        <v>18</v>
      </c>
      <c r="C109" s="20" t="s">
        <v>8</v>
      </c>
      <c r="D109" s="24">
        <v>24.548950000000001</v>
      </c>
      <c r="E109" s="24">
        <v>27.5186255115789</v>
      </c>
      <c r="F109" s="24">
        <v>31.293990000000001</v>
      </c>
      <c r="G109" s="23">
        <v>31960.113499999999</v>
      </c>
      <c r="H109" s="23">
        <v>31667.911800000002</v>
      </c>
      <c r="I109" s="92">
        <v>32256.1505</v>
      </c>
      <c r="J109" s="93">
        <v>6.0602434140000003</v>
      </c>
      <c r="K109" s="94">
        <f t="shared" si="22"/>
        <v>-2.7643580570689998</v>
      </c>
      <c r="L109" s="94">
        <f t="shared" si="23"/>
        <v>-2.4739200000000001</v>
      </c>
      <c r="M109" s="94">
        <f t="shared" si="24"/>
        <v>-1.1872635790715602</v>
      </c>
      <c r="N109" s="94">
        <f t="shared" si="25"/>
        <v>-0.36529822214055985</v>
      </c>
      <c r="O109" s="95">
        <v>60</v>
      </c>
      <c r="P109" s="96">
        <f t="shared" si="29"/>
        <v>35.419342588322941</v>
      </c>
      <c r="Q109" s="97">
        <v>26.894585632562102</v>
      </c>
      <c r="R109" s="97">
        <v>0.164664790047543</v>
      </c>
      <c r="S109" s="96">
        <f t="shared" si="30"/>
        <v>0.21685846700187966</v>
      </c>
      <c r="T109" s="98">
        <v>316048</v>
      </c>
      <c r="U109" s="99">
        <f t="shared" si="31"/>
        <v>111942.12386354287</v>
      </c>
      <c r="V109" s="100">
        <f t="shared" si="26"/>
        <v>0.23970385913583037</v>
      </c>
      <c r="W109" s="97">
        <v>2.7054671454842198</v>
      </c>
      <c r="X109" s="97">
        <v>2.7054671454842198</v>
      </c>
      <c r="Y109" s="96">
        <f t="shared" si="32"/>
        <v>0.21685846700187969</v>
      </c>
      <c r="Z109" s="100">
        <f t="shared" si="27"/>
        <v>0.23970385913583037</v>
      </c>
      <c r="AA109" s="93">
        <v>61.516744063061203</v>
      </c>
      <c r="AC109" s="114">
        <f t="shared" si="33"/>
        <v>61.516744063061203</v>
      </c>
      <c r="AD109" s="79">
        <f t="shared" ref="AD109:AD112" si="39">O109/(EXP(N109)+1)</f>
        <v>35.419342588322941</v>
      </c>
      <c r="AE109" s="79">
        <f t="shared" si="28"/>
        <v>35.419342588322941</v>
      </c>
      <c r="AF109" s="80">
        <f t="shared" si="34"/>
        <v>111942.12386354287</v>
      </c>
      <c r="AG109" s="96">
        <f t="shared" si="35"/>
        <v>0.21685846700187969</v>
      </c>
      <c r="AH109" s="100">
        <f t="shared" si="36"/>
        <v>0.23970385913583037</v>
      </c>
    </row>
    <row r="110" spans="1:34">
      <c r="A110" s="20">
        <v>2018</v>
      </c>
      <c r="B110" s="20">
        <v>19</v>
      </c>
      <c r="C110" s="20" t="s">
        <v>8</v>
      </c>
      <c r="D110" s="24">
        <v>24.458870000000001</v>
      </c>
      <c r="E110" s="24">
        <v>27.3582473878947</v>
      </c>
      <c r="F110" s="24">
        <v>30.272776870000001</v>
      </c>
      <c r="G110" s="23">
        <v>32677.117900000001</v>
      </c>
      <c r="H110" s="23">
        <v>32230.0082</v>
      </c>
      <c r="I110" s="92">
        <v>33132.185100000002</v>
      </c>
      <c r="J110" s="93">
        <v>6.0602434140000003</v>
      </c>
      <c r="K110" s="94">
        <f t="shared" si="22"/>
        <v>-2.8263746356426003</v>
      </c>
      <c r="L110" s="94">
        <f t="shared" si="23"/>
        <v>-2.6113600000000003</v>
      </c>
      <c r="M110" s="94">
        <f t="shared" si="24"/>
        <v>-1.1803442253033289</v>
      </c>
      <c r="N110" s="94">
        <f t="shared" si="25"/>
        <v>-0.55783544694592924</v>
      </c>
      <c r="O110" s="95">
        <v>60</v>
      </c>
      <c r="P110" s="96">
        <f t="shared" si="29"/>
        <v>38.157093401834409</v>
      </c>
      <c r="Q110" s="97">
        <v>26.894585632562102</v>
      </c>
      <c r="R110" s="97">
        <v>0.164664790047543</v>
      </c>
      <c r="S110" s="96">
        <f t="shared" si="30"/>
        <v>0.23362062013814308</v>
      </c>
      <c r="T110" s="98">
        <v>316048</v>
      </c>
      <c r="U110" s="99">
        <f t="shared" si="31"/>
        <v>120594.73055462963</v>
      </c>
      <c r="V110" s="100">
        <f t="shared" si="26"/>
        <v>0.25823185506671242</v>
      </c>
      <c r="W110" s="97">
        <v>2.7054671454842198</v>
      </c>
      <c r="X110" s="97">
        <v>2.7054671454842198</v>
      </c>
      <c r="Y110" s="96">
        <f t="shared" si="32"/>
        <v>0.23362062013814305</v>
      </c>
      <c r="Z110" s="100">
        <f t="shared" si="27"/>
        <v>0.25823185506671242</v>
      </c>
      <c r="AA110" s="93">
        <v>63.874865670324702</v>
      </c>
      <c r="AC110" s="114">
        <f t="shared" si="33"/>
        <v>63.874865670324702</v>
      </c>
      <c r="AD110" s="79">
        <f t="shared" si="39"/>
        <v>38.157093401834409</v>
      </c>
      <c r="AE110" s="79">
        <f t="shared" si="28"/>
        <v>38.157093401834409</v>
      </c>
      <c r="AF110" s="80">
        <f t="shared" si="34"/>
        <v>120594.73055462963</v>
      </c>
      <c r="AG110" s="96">
        <f t="shared" si="35"/>
        <v>0.23362062013814305</v>
      </c>
      <c r="AH110" s="100">
        <f t="shared" si="36"/>
        <v>0.25823185506671242</v>
      </c>
    </row>
    <row r="111" spans="1:34">
      <c r="A111" s="20">
        <v>2019</v>
      </c>
      <c r="B111" s="20">
        <v>20</v>
      </c>
      <c r="C111" s="20" t="s">
        <v>8</v>
      </c>
      <c r="D111" s="24">
        <v>24.953880000000002</v>
      </c>
      <c r="E111" s="24">
        <v>27.8751935857895</v>
      </c>
      <c r="F111" s="24">
        <v>31.88138</v>
      </c>
      <c r="G111" s="23">
        <v>33410.207799999996</v>
      </c>
      <c r="H111" s="23">
        <v>32802.081599999998</v>
      </c>
      <c r="I111" s="92">
        <v>34032.0118</v>
      </c>
      <c r="J111" s="93">
        <v>6.0602434140000003</v>
      </c>
      <c r="K111" s="94">
        <f t="shared" si="22"/>
        <v>-2.8897825134531998</v>
      </c>
      <c r="L111" s="94">
        <f t="shared" si="23"/>
        <v>-2.7488000000000001</v>
      </c>
      <c r="M111" s="94">
        <f t="shared" si="24"/>
        <v>-1.2026473520653023</v>
      </c>
      <c r="N111" s="94">
        <f t="shared" si="25"/>
        <v>-0.78098645151850188</v>
      </c>
      <c r="O111" s="95">
        <v>60</v>
      </c>
      <c r="P111" s="96">
        <f t="shared" si="29"/>
        <v>41.153560672451604</v>
      </c>
      <c r="Q111" s="97">
        <v>26.894585632562102</v>
      </c>
      <c r="R111" s="97">
        <v>0.164664790047543</v>
      </c>
      <c r="S111" s="96">
        <f t="shared" si="30"/>
        <v>0.25196679065519784</v>
      </c>
      <c r="T111" s="98">
        <v>316048</v>
      </c>
      <c r="U111" s="99">
        <f t="shared" si="31"/>
        <v>130065.00543406984</v>
      </c>
      <c r="V111" s="100">
        <f t="shared" si="26"/>
        <v>0.2785107398808519</v>
      </c>
      <c r="W111" s="97">
        <v>2.7054671454842198</v>
      </c>
      <c r="X111" s="97">
        <v>2.7054671454842198</v>
      </c>
      <c r="Y111" s="96">
        <f t="shared" si="32"/>
        <v>0.25196679065519784</v>
      </c>
      <c r="Z111" s="100">
        <f t="shared" si="27"/>
        <v>0.2785107398808519</v>
      </c>
      <c r="AA111" s="93">
        <v>66.232987277587199</v>
      </c>
      <c r="AC111" s="114">
        <f t="shared" si="33"/>
        <v>66.232987277587199</v>
      </c>
      <c r="AD111" s="79">
        <f t="shared" si="39"/>
        <v>41.153560672451604</v>
      </c>
      <c r="AE111" s="79">
        <f t="shared" si="28"/>
        <v>41.153560672451604</v>
      </c>
      <c r="AF111" s="80">
        <f t="shared" si="34"/>
        <v>130065.00543406984</v>
      </c>
      <c r="AG111" s="96">
        <f t="shared" si="35"/>
        <v>0.25196679065519784</v>
      </c>
      <c r="AH111" s="100">
        <f t="shared" si="36"/>
        <v>0.2785107398808519</v>
      </c>
    </row>
    <row r="112" spans="1:34">
      <c r="A112" s="20">
        <v>2020</v>
      </c>
      <c r="B112" s="20">
        <v>21</v>
      </c>
      <c r="C112" s="20" t="s">
        <v>8</v>
      </c>
      <c r="D112" s="24">
        <v>24.209309999999999</v>
      </c>
      <c r="E112" s="24">
        <v>28.1459703857895</v>
      </c>
      <c r="F112" s="24">
        <v>32.417940000000002</v>
      </c>
      <c r="G112" s="23">
        <v>34159.744100000004</v>
      </c>
      <c r="H112" s="23">
        <v>33384.309099999999</v>
      </c>
      <c r="I112" s="92">
        <v>34956.2765</v>
      </c>
      <c r="J112" s="93">
        <v>6.0602434140000003</v>
      </c>
      <c r="K112" s="94">
        <f t="shared" si="22"/>
        <v>-2.9546129061854005</v>
      </c>
      <c r="L112" s="94">
        <f t="shared" si="23"/>
        <v>-2.8862399999999999</v>
      </c>
      <c r="M112" s="94">
        <f t="shared" si="24"/>
        <v>-1.2143297463245022</v>
      </c>
      <c r="N112" s="94">
        <f t="shared" si="25"/>
        <v>-0.99493923850990229</v>
      </c>
      <c r="O112" s="95">
        <v>60</v>
      </c>
      <c r="P112" s="96">
        <f t="shared" si="29"/>
        <v>43.803744588205134</v>
      </c>
      <c r="Q112" s="97">
        <v>26.894585632562102</v>
      </c>
      <c r="R112" s="97">
        <v>0.164664790047543</v>
      </c>
      <c r="S112" s="96">
        <f t="shared" si="30"/>
        <v>0.26819280670307388</v>
      </c>
      <c r="T112" s="98">
        <v>316048</v>
      </c>
      <c r="U112" s="99">
        <f t="shared" si="31"/>
        <v>138440.85869613057</v>
      </c>
      <c r="V112" s="100">
        <f t="shared" si="26"/>
        <v>0.29644611828155837</v>
      </c>
      <c r="W112" s="97">
        <v>2.7054671454842198</v>
      </c>
      <c r="X112" s="97">
        <v>2.7054671454842198</v>
      </c>
      <c r="Y112" s="96">
        <f t="shared" si="32"/>
        <v>0.26819280670307394</v>
      </c>
      <c r="Z112" s="100">
        <f t="shared" si="27"/>
        <v>0.29644611828155837</v>
      </c>
      <c r="AA112" s="93">
        <v>68.591108884849803</v>
      </c>
      <c r="AC112" s="114">
        <f t="shared" si="33"/>
        <v>68.591108884849803</v>
      </c>
      <c r="AD112" s="79">
        <f t="shared" si="39"/>
        <v>43.803744588205134</v>
      </c>
      <c r="AE112" s="79">
        <f t="shared" si="28"/>
        <v>43.803744588205134</v>
      </c>
      <c r="AF112" s="80">
        <f t="shared" si="34"/>
        <v>138440.85869613057</v>
      </c>
      <c r="AG112" s="96">
        <f t="shared" si="35"/>
        <v>0.26819280670307394</v>
      </c>
      <c r="AH112" s="100">
        <f t="shared" si="36"/>
        <v>0.29644611828155837</v>
      </c>
    </row>
    <row r="113" spans="1:34">
      <c r="A113" s="20">
        <v>2021</v>
      </c>
      <c r="B113" s="20">
        <v>22</v>
      </c>
      <c r="C113" s="20" t="s">
        <v>8</v>
      </c>
      <c r="D113" s="24">
        <v>25.247589999999999</v>
      </c>
      <c r="E113" s="24">
        <v>27.7395223610526</v>
      </c>
      <c r="F113" s="24">
        <v>31.085540000000002</v>
      </c>
      <c r="G113" s="23">
        <v>34926.095800000003</v>
      </c>
      <c r="H113" s="23">
        <v>33976.870999999999</v>
      </c>
      <c r="I113" s="92">
        <v>35905.643100000001</v>
      </c>
      <c r="J113" s="93">
        <v>6.0602434140000003</v>
      </c>
      <c r="K113" s="94">
        <f t="shared" si="22"/>
        <v>-3.0208977301252005</v>
      </c>
      <c r="L113" s="94">
        <f t="shared" si="23"/>
        <v>-3.0236800000000001</v>
      </c>
      <c r="M113" s="94">
        <f t="shared" si="24"/>
        <v>-1.1967939527452534</v>
      </c>
      <c r="N113" s="94">
        <f t="shared" si="25"/>
        <v>-1.1811282688704536</v>
      </c>
      <c r="O113" s="95">
        <v>60</v>
      </c>
      <c r="P113" s="96">
        <f t="shared" si="29"/>
        <v>45.909036531767498</v>
      </c>
      <c r="Q113" s="97">
        <v>26.894585632562102</v>
      </c>
      <c r="R113" s="97">
        <v>0.164664790047543</v>
      </c>
      <c r="S113" s="96">
        <f t="shared" si="30"/>
        <v>0.28108266716092606</v>
      </c>
      <c r="T113" s="98">
        <v>316048</v>
      </c>
      <c r="U113" s="99">
        <f t="shared" si="31"/>
        <v>145094.59177792055</v>
      </c>
      <c r="V113" s="100">
        <f t="shared" si="26"/>
        <v>0.31069388705990503</v>
      </c>
      <c r="W113" s="97">
        <v>2.7054671454842198</v>
      </c>
      <c r="X113" s="97">
        <v>3.2465605745810637</v>
      </c>
      <c r="Y113" s="96">
        <f t="shared" si="32"/>
        <v>0.23423555596743839</v>
      </c>
      <c r="Z113" s="100">
        <f t="shared" si="27"/>
        <v>0.25891157254992087</v>
      </c>
      <c r="AA113" s="93">
        <v>70.949230492112306</v>
      </c>
      <c r="AB113" s="95">
        <v>80</v>
      </c>
      <c r="AC113" s="114">
        <f t="shared" si="33"/>
        <v>80</v>
      </c>
      <c r="AD113" s="79">
        <f>(P113/100+0.03*(AC113/100-AA113/100)+(AF112-U112)/T113)*100</f>
        <v>46.180559617004128</v>
      </c>
      <c r="AE113" s="79">
        <f t="shared" si="28"/>
        <v>46.180559617004128</v>
      </c>
      <c r="AF113" s="80">
        <f t="shared" si="34"/>
        <v>145952.73505834921</v>
      </c>
      <c r="AG113" s="96">
        <f t="shared" si="35"/>
        <v>0.28274509440313716</v>
      </c>
      <c r="AH113" s="100">
        <f t="shared" si="36"/>
        <v>0.31253144604941446</v>
      </c>
    </row>
    <row r="114" spans="1:34">
      <c r="A114" s="20">
        <v>2022</v>
      </c>
      <c r="B114" s="20">
        <v>23</v>
      </c>
      <c r="C114" s="20" t="s">
        <v>8</v>
      </c>
      <c r="D114" s="24">
        <v>25.336839999999999</v>
      </c>
      <c r="E114" s="24">
        <v>27.984010691579002</v>
      </c>
      <c r="F114" s="24">
        <v>32.143169999999998</v>
      </c>
      <c r="G114" s="23">
        <v>35709.640099999997</v>
      </c>
      <c r="H114" s="23">
        <v>34579.950700000001</v>
      </c>
      <c r="I114" s="92">
        <v>36880.7932</v>
      </c>
      <c r="J114" s="93">
        <v>6.0602434140000003</v>
      </c>
      <c r="K114" s="94">
        <f t="shared" si="22"/>
        <v>-3.0886696108093998</v>
      </c>
      <c r="L114" s="94">
        <f t="shared" si="23"/>
        <v>-3.1611200000000004</v>
      </c>
      <c r="M114" s="94">
        <f t="shared" si="24"/>
        <v>-1.2073421572774845</v>
      </c>
      <c r="N114" s="94">
        <f t="shared" si="25"/>
        <v>-1.3968883540868844</v>
      </c>
      <c r="O114" s="95">
        <v>60</v>
      </c>
      <c r="P114" s="96">
        <f t="shared" si="29"/>
        <v>48.101379181213588</v>
      </c>
      <c r="Q114" s="97">
        <v>26.894585632562102</v>
      </c>
      <c r="R114" s="97">
        <v>0.164664790047543</v>
      </c>
      <c r="S114" s="96">
        <f t="shared" si="30"/>
        <v>0.29450550427079542</v>
      </c>
      <c r="T114" s="98">
        <v>316048</v>
      </c>
      <c r="U114" s="99">
        <f t="shared" si="31"/>
        <v>152023.44687464193</v>
      </c>
      <c r="V114" s="100">
        <f t="shared" si="26"/>
        <v>0.32553077998952001</v>
      </c>
      <c r="W114" s="97">
        <v>2.7054671454842198</v>
      </c>
      <c r="X114" s="97">
        <v>3.2465605745810637</v>
      </c>
      <c r="Y114" s="96">
        <f t="shared" si="32"/>
        <v>0.24542125355899622</v>
      </c>
      <c r="Z114" s="100">
        <f t="shared" si="27"/>
        <v>0.27127564999126669</v>
      </c>
      <c r="AA114" s="93">
        <v>73.307352099374796</v>
      </c>
      <c r="AB114" s="95">
        <v>80</v>
      </c>
      <c r="AC114" s="114">
        <f t="shared" si="33"/>
        <v>80</v>
      </c>
      <c r="AD114" s="79">
        <f t="shared" ref="AD114:AD142" si="40">(P114/100+0.03*(AC114/100-AA114/100)+(AF113-U113)/T114)*100</f>
        <v>48.573681703468971</v>
      </c>
      <c r="AE114" s="79">
        <f t="shared" si="28"/>
        <v>48.573681703468971</v>
      </c>
      <c r="AF114" s="80">
        <f t="shared" si="34"/>
        <v>153516.1495501796</v>
      </c>
      <c r="AG114" s="96">
        <f t="shared" si="35"/>
        <v>0.29739722369449784</v>
      </c>
      <c r="AH114" s="100">
        <f t="shared" si="36"/>
        <v>0.32872713342216459</v>
      </c>
    </row>
    <row r="115" spans="1:34">
      <c r="A115" s="20">
        <v>2023</v>
      </c>
      <c r="B115" s="20">
        <v>24</v>
      </c>
      <c r="C115" s="20" t="s">
        <v>8</v>
      </c>
      <c r="D115" s="24">
        <v>24.497699999999998</v>
      </c>
      <c r="E115" s="24">
        <v>27.6504684042105</v>
      </c>
      <c r="F115" s="24">
        <v>31.647210000000001</v>
      </c>
      <c r="G115" s="23">
        <v>36510.762699999999</v>
      </c>
      <c r="H115" s="23">
        <v>35193.735000000001</v>
      </c>
      <c r="I115" s="92">
        <v>37882.427100000001</v>
      </c>
      <c r="J115" s="93">
        <v>6.0602434140000003</v>
      </c>
      <c r="K115" s="94">
        <f t="shared" si="22"/>
        <v>-3.1579619089738</v>
      </c>
      <c r="L115" s="94">
        <f t="shared" si="23"/>
        <v>-3.2985600000000002</v>
      </c>
      <c r="M115" s="94">
        <f t="shared" si="24"/>
        <v>-1.1929518088312578</v>
      </c>
      <c r="N115" s="94">
        <f t="shared" si="25"/>
        <v>-1.5892303038050577</v>
      </c>
      <c r="O115" s="95">
        <v>60</v>
      </c>
      <c r="P115" s="96">
        <f t="shared" si="29"/>
        <v>49.830467078772699</v>
      </c>
      <c r="Q115" s="97">
        <v>26.894585632562102</v>
      </c>
      <c r="R115" s="97">
        <v>0.164664790047543</v>
      </c>
      <c r="S115" s="96">
        <f t="shared" si="30"/>
        <v>0.30509201783583806</v>
      </c>
      <c r="T115" s="98">
        <v>316048</v>
      </c>
      <c r="U115" s="99">
        <f t="shared" si="31"/>
        <v>157488.19459311955</v>
      </c>
      <c r="V115" s="100">
        <f t="shared" si="26"/>
        <v>0.33723255115583806</v>
      </c>
      <c r="W115" s="97">
        <v>2.7054671454842198</v>
      </c>
      <c r="X115" s="97">
        <v>3.2465605745810637</v>
      </c>
      <c r="Y115" s="96">
        <f t="shared" si="32"/>
        <v>0.25424334819653172</v>
      </c>
      <c r="Z115" s="100">
        <f t="shared" si="27"/>
        <v>0.2810271259631984</v>
      </c>
      <c r="AA115" s="93">
        <v>75.6654737066374</v>
      </c>
      <c r="AB115" s="95">
        <v>80</v>
      </c>
      <c r="AC115" s="114">
        <f t="shared" si="33"/>
        <v>80</v>
      </c>
      <c r="AD115" s="79">
        <f t="shared" si="40"/>
        <v>50.432805389828964</v>
      </c>
      <c r="AE115" s="79">
        <f t="shared" si="28"/>
        <v>50.432805389828964</v>
      </c>
      <c r="AF115" s="80">
        <f t="shared" si="34"/>
        <v>159391.87277844665</v>
      </c>
      <c r="AG115" s="96">
        <f t="shared" si="35"/>
        <v>0.30877989438031195</v>
      </c>
      <c r="AH115" s="100">
        <f t="shared" si="36"/>
        <v>0.34130893448524363</v>
      </c>
    </row>
    <row r="116" spans="1:34">
      <c r="A116" s="20">
        <v>2024</v>
      </c>
      <c r="B116" s="20">
        <v>25</v>
      </c>
      <c r="C116" s="20" t="s">
        <v>8</v>
      </c>
      <c r="D116" s="24">
        <v>24.445650000000001</v>
      </c>
      <c r="E116" s="24">
        <v>27.987536122105301</v>
      </c>
      <c r="F116" s="24">
        <v>30.97469096</v>
      </c>
      <c r="G116" s="23">
        <v>37329.857900000003</v>
      </c>
      <c r="H116" s="23">
        <v>35818.413699999997</v>
      </c>
      <c r="I116" s="92">
        <v>38911.2641</v>
      </c>
      <c r="J116" s="93">
        <v>6.0602434140000003</v>
      </c>
      <c r="K116" s="94">
        <f t="shared" si="22"/>
        <v>-3.2288087292026004</v>
      </c>
      <c r="L116" s="94">
        <f t="shared" si="23"/>
        <v>-3.4359999999999999</v>
      </c>
      <c r="M116" s="94">
        <f t="shared" si="24"/>
        <v>-1.2074942584521111</v>
      </c>
      <c r="N116" s="94">
        <f t="shared" si="25"/>
        <v>-1.8120595736547112</v>
      </c>
      <c r="O116" s="95">
        <v>60</v>
      </c>
      <c r="P116" s="96">
        <f t="shared" si="29"/>
        <v>51.57663649101071</v>
      </c>
      <c r="Q116" s="97">
        <v>26.894585632562102</v>
      </c>
      <c r="R116" s="97">
        <v>0.164664790047543</v>
      </c>
      <c r="S116" s="96">
        <f t="shared" si="30"/>
        <v>0.31578311468268772</v>
      </c>
      <c r="T116" s="98">
        <v>316048</v>
      </c>
      <c r="U116" s="99">
        <f t="shared" si="31"/>
        <v>163006.92809710954</v>
      </c>
      <c r="V116" s="100">
        <f t="shared" si="26"/>
        <v>0.34904992314050015</v>
      </c>
      <c r="W116" s="97">
        <v>2.7054671454842198</v>
      </c>
      <c r="X116" s="97">
        <v>3.2465605745810637</v>
      </c>
      <c r="Y116" s="96">
        <f t="shared" si="32"/>
        <v>0.26315259556890647</v>
      </c>
      <c r="Z116" s="100">
        <f t="shared" si="27"/>
        <v>0.2908749359504168</v>
      </c>
      <c r="AA116" s="93">
        <v>78.023595313899904</v>
      </c>
      <c r="AB116" s="95">
        <v>80</v>
      </c>
      <c r="AC116" s="114">
        <f t="shared" si="33"/>
        <v>80</v>
      </c>
      <c r="AD116" s="79">
        <f t="shared" si="40"/>
        <v>52.238266942649972</v>
      </c>
      <c r="AE116" s="79">
        <f t="shared" si="28"/>
        <v>52.238266942649972</v>
      </c>
      <c r="AF116" s="80">
        <f t="shared" si="34"/>
        <v>165097.99790690638</v>
      </c>
      <c r="AG116" s="96">
        <f t="shared" si="35"/>
        <v>0.31983401328721334</v>
      </c>
      <c r="AH116" s="100">
        <f t="shared" si="36"/>
        <v>0.35352757182029237</v>
      </c>
    </row>
    <row r="117" spans="1:34">
      <c r="A117" s="20">
        <v>2025</v>
      </c>
      <c r="B117" s="20">
        <v>26</v>
      </c>
      <c r="C117" s="20" t="s">
        <v>8</v>
      </c>
      <c r="D117" s="24">
        <v>25.37716</v>
      </c>
      <c r="E117" s="24">
        <v>27.9692521789474</v>
      </c>
      <c r="F117" s="24">
        <v>31.70487</v>
      </c>
      <c r="G117" s="23">
        <v>38167.328999999998</v>
      </c>
      <c r="H117" s="23">
        <v>36454.180200000003</v>
      </c>
      <c r="I117" s="92">
        <v>39968.0429</v>
      </c>
      <c r="J117" s="93">
        <v>6.0602434140000003</v>
      </c>
      <c r="K117" s="94">
        <f t="shared" si="22"/>
        <v>-3.3012449545260001</v>
      </c>
      <c r="L117" s="94">
        <f t="shared" si="23"/>
        <v>-3.5734400000000002</v>
      </c>
      <c r="M117" s="94">
        <f t="shared" si="24"/>
        <v>-1.2067054160085067</v>
      </c>
      <c r="N117" s="94">
        <f t="shared" si="25"/>
        <v>-2.0211469565345066</v>
      </c>
      <c r="O117" s="95">
        <v>60</v>
      </c>
      <c r="P117" s="96">
        <f t="shared" si="29"/>
        <v>52.979973288245809</v>
      </c>
      <c r="Q117" s="97">
        <v>26.894585632562102</v>
      </c>
      <c r="R117" s="97">
        <v>0.164664790047543</v>
      </c>
      <c r="S117" s="96">
        <f t="shared" si="30"/>
        <v>0.32437518456023706</v>
      </c>
      <c r="T117" s="98">
        <v>316048</v>
      </c>
      <c r="U117" s="99">
        <f t="shared" si="31"/>
        <v>167442.14597803511</v>
      </c>
      <c r="V117" s="100">
        <f t="shared" si="26"/>
        <v>0.35854714193064979</v>
      </c>
      <c r="W117" s="97">
        <v>2.7054671454842198</v>
      </c>
      <c r="X117" s="97">
        <v>3.2465605745810637</v>
      </c>
      <c r="Y117" s="96">
        <f t="shared" si="32"/>
        <v>0.27031265380019759</v>
      </c>
      <c r="Z117" s="100">
        <f t="shared" si="27"/>
        <v>0.29878928494220813</v>
      </c>
      <c r="AA117" s="93">
        <v>80.381716921163402</v>
      </c>
      <c r="AB117" s="95">
        <v>80</v>
      </c>
      <c r="AC117" s="114">
        <f t="shared" si="33"/>
        <v>80.381716921163402</v>
      </c>
      <c r="AD117" s="79">
        <f t="shared" si="40"/>
        <v>53.64160373988507</v>
      </c>
      <c r="AE117" s="79">
        <f t="shared" si="28"/>
        <v>53.64160373988507</v>
      </c>
      <c r="AF117" s="80">
        <f t="shared" si="34"/>
        <v>169533.21578783196</v>
      </c>
      <c r="AG117" s="96">
        <f t="shared" si="35"/>
        <v>0.32842608316476274</v>
      </c>
      <c r="AH117" s="100">
        <f t="shared" si="36"/>
        <v>0.36302479061044202</v>
      </c>
    </row>
    <row r="118" spans="1:34">
      <c r="A118" s="20">
        <v>2026</v>
      </c>
      <c r="B118" s="20">
        <v>27</v>
      </c>
      <c r="C118" s="20" t="s">
        <v>8</v>
      </c>
      <c r="D118" s="24">
        <v>24.88954</v>
      </c>
      <c r="E118" s="24">
        <v>27.9189935273684</v>
      </c>
      <c r="F118" s="24">
        <v>31.298109440000001</v>
      </c>
      <c r="G118" s="23">
        <v>39023.588300000003</v>
      </c>
      <c r="H118" s="23">
        <v>37101.231500000002</v>
      </c>
      <c r="I118" s="92">
        <v>41053.522499999999</v>
      </c>
      <c r="J118" s="93">
        <v>6.0602434140000003</v>
      </c>
      <c r="K118" s="94">
        <f t="shared" si="22"/>
        <v>-3.3753062464202004</v>
      </c>
      <c r="L118" s="94">
        <f t="shared" si="23"/>
        <v>-3.7108800000000004</v>
      </c>
      <c r="M118" s="94">
        <f t="shared" si="24"/>
        <v>-1.2045370567447824</v>
      </c>
      <c r="N118" s="94">
        <f t="shared" si="25"/>
        <v>-2.2304798891649829</v>
      </c>
      <c r="O118" s="95">
        <v>60</v>
      </c>
      <c r="P118" s="96">
        <f t="shared" si="29"/>
        <v>54.177205148030261</v>
      </c>
      <c r="Q118" s="97">
        <v>26.894585632562102</v>
      </c>
      <c r="R118" s="97">
        <v>0.164664790047543</v>
      </c>
      <c r="S118" s="96">
        <f t="shared" si="30"/>
        <v>0.33170535634734027</v>
      </c>
      <c r="T118" s="98">
        <v>316048</v>
      </c>
      <c r="U118" s="99">
        <f t="shared" si="31"/>
        <v>171225.97332624666</v>
      </c>
      <c r="V118" s="100">
        <f t="shared" si="26"/>
        <v>0.36664952543353591</v>
      </c>
      <c r="W118" s="97">
        <v>2.7054671454842198</v>
      </c>
      <c r="X118" s="97">
        <v>3.2465605745810637</v>
      </c>
      <c r="Y118" s="96">
        <f t="shared" si="32"/>
        <v>0.2764211302894502</v>
      </c>
      <c r="Z118" s="100">
        <f t="shared" si="27"/>
        <v>0.30554127119461327</v>
      </c>
      <c r="AA118" s="93">
        <v>82.739838528425906</v>
      </c>
      <c r="AB118" s="95">
        <v>80</v>
      </c>
      <c r="AC118" s="114">
        <f t="shared" si="33"/>
        <v>82.739838528425906</v>
      </c>
      <c r="AD118" s="79">
        <f t="shared" si="40"/>
        <v>54.838835599669522</v>
      </c>
      <c r="AE118" s="79">
        <f t="shared" si="28"/>
        <v>54.838835599669522</v>
      </c>
      <c r="AF118" s="80">
        <f t="shared" si="34"/>
        <v>173317.04313604356</v>
      </c>
      <c r="AG118" s="96">
        <f t="shared" si="35"/>
        <v>0.33575625495186584</v>
      </c>
      <c r="AH118" s="100">
        <f t="shared" si="36"/>
        <v>0.37112717411332824</v>
      </c>
    </row>
    <row r="119" spans="1:34">
      <c r="A119" s="20">
        <v>2027</v>
      </c>
      <c r="B119" s="20">
        <v>28</v>
      </c>
      <c r="C119" s="20" t="s">
        <v>8</v>
      </c>
      <c r="D119" s="24">
        <v>25.565010000000001</v>
      </c>
      <c r="E119" s="24">
        <v>27.8387505536842</v>
      </c>
      <c r="F119" s="24">
        <v>31.898705069999998</v>
      </c>
      <c r="G119" s="23">
        <v>39899.057099999998</v>
      </c>
      <c r="H119" s="23">
        <v>37759.767699999997</v>
      </c>
      <c r="I119" s="92">
        <v>42168.482199999999</v>
      </c>
      <c r="J119" s="93">
        <v>6.0602434140000003</v>
      </c>
      <c r="K119" s="94">
        <f t="shared" si="22"/>
        <v>-3.4510290448074001</v>
      </c>
      <c r="L119" s="94">
        <f t="shared" si="23"/>
        <v>-3.8483200000000002</v>
      </c>
      <c r="M119" s="94">
        <f t="shared" si="24"/>
        <v>-1.2010750538881512</v>
      </c>
      <c r="N119" s="94">
        <f t="shared" si="25"/>
        <v>-2.4401806846955512</v>
      </c>
      <c r="O119" s="95">
        <v>60</v>
      </c>
      <c r="P119" s="96">
        <f t="shared" si="29"/>
        <v>55.190424686905843</v>
      </c>
      <c r="Q119" s="97">
        <v>26.894585632562102</v>
      </c>
      <c r="R119" s="97">
        <v>0.164664790047543</v>
      </c>
      <c r="S119" s="96">
        <f t="shared" si="30"/>
        <v>0.33790889429807991</v>
      </c>
      <c r="T119" s="98">
        <v>316048</v>
      </c>
      <c r="U119" s="99">
        <f t="shared" si="31"/>
        <v>174428.2334144722</v>
      </c>
      <c r="V119" s="100">
        <f t="shared" si="26"/>
        <v>0.37350658758861888</v>
      </c>
      <c r="W119" s="97">
        <v>2.7054671454842198</v>
      </c>
      <c r="X119" s="97">
        <v>3.2465605745810637</v>
      </c>
      <c r="Y119" s="96">
        <f t="shared" si="32"/>
        <v>0.28159074524839989</v>
      </c>
      <c r="Z119" s="100">
        <f t="shared" si="27"/>
        <v>0.31125548965718242</v>
      </c>
      <c r="AA119" s="93">
        <v>85.097960135688496</v>
      </c>
      <c r="AB119" s="95">
        <v>80</v>
      </c>
      <c r="AC119" s="114">
        <f t="shared" si="33"/>
        <v>85.097960135688496</v>
      </c>
      <c r="AD119" s="79">
        <f t="shared" si="40"/>
        <v>55.852055138545118</v>
      </c>
      <c r="AE119" s="79">
        <f t="shared" si="28"/>
        <v>55.852055138545118</v>
      </c>
      <c r="AF119" s="80">
        <f t="shared" si="34"/>
        <v>176519.30322426907</v>
      </c>
      <c r="AG119" s="96">
        <f t="shared" si="35"/>
        <v>0.34195979290260559</v>
      </c>
      <c r="AH119" s="100">
        <f t="shared" si="36"/>
        <v>0.3779842362684111</v>
      </c>
    </row>
    <row r="120" spans="1:34">
      <c r="A120" s="20">
        <v>2028</v>
      </c>
      <c r="B120" s="20">
        <v>29</v>
      </c>
      <c r="C120" s="20" t="s">
        <v>8</v>
      </c>
      <c r="D120" s="24">
        <v>25.408650000000002</v>
      </c>
      <c r="E120" s="24">
        <v>28.457389914736801</v>
      </c>
      <c r="F120" s="24">
        <v>32.167760000000001</v>
      </c>
      <c r="G120" s="23">
        <v>40794.166499999999</v>
      </c>
      <c r="H120" s="23">
        <v>38429.992700000003</v>
      </c>
      <c r="I120" s="92">
        <v>43313.722800000003</v>
      </c>
      <c r="J120" s="93">
        <v>6.0602434140000003</v>
      </c>
      <c r="K120" s="94">
        <f t="shared" si="22"/>
        <v>-3.5284506372509998</v>
      </c>
      <c r="L120" s="94">
        <f t="shared" si="23"/>
        <v>-3.98576</v>
      </c>
      <c r="M120" s="94">
        <f t="shared" si="24"/>
        <v>-1.2277656304814046</v>
      </c>
      <c r="N120" s="94">
        <f t="shared" si="25"/>
        <v>-2.6817328537324041</v>
      </c>
      <c r="O120" s="95">
        <v>60</v>
      </c>
      <c r="P120" s="96">
        <f t="shared" si="29"/>
        <v>56.156405849530437</v>
      </c>
      <c r="Q120" s="97">
        <v>26.894585632562102</v>
      </c>
      <c r="R120" s="97">
        <v>0.164664790047543</v>
      </c>
      <c r="S120" s="96">
        <f t="shared" si="30"/>
        <v>0.343823210566291</v>
      </c>
      <c r="T120" s="98">
        <v>316048</v>
      </c>
      <c r="U120" s="99">
        <f t="shared" si="31"/>
        <v>177481.19755932395</v>
      </c>
      <c r="V120" s="100">
        <f t="shared" si="26"/>
        <v>0.38004395942030172</v>
      </c>
      <c r="W120" s="97">
        <v>2.7054671454842198</v>
      </c>
      <c r="X120" s="97">
        <v>3.2465605745810637</v>
      </c>
      <c r="Y120" s="96">
        <f t="shared" si="32"/>
        <v>0.28651934213857588</v>
      </c>
      <c r="Z120" s="100">
        <f t="shared" si="27"/>
        <v>0.31670329951691811</v>
      </c>
      <c r="AA120" s="93">
        <v>87.456081742951</v>
      </c>
      <c r="AB120" s="95">
        <v>80</v>
      </c>
      <c r="AC120" s="114">
        <f t="shared" si="33"/>
        <v>87.456081742951</v>
      </c>
      <c r="AD120" s="79">
        <f t="shared" si="40"/>
        <v>56.818036301169705</v>
      </c>
      <c r="AE120" s="79">
        <f t="shared" si="28"/>
        <v>56.818036301169705</v>
      </c>
      <c r="AF120" s="80">
        <f t="shared" si="34"/>
        <v>179572.26736912082</v>
      </c>
      <c r="AG120" s="96">
        <f t="shared" si="35"/>
        <v>0.34787410917081668</v>
      </c>
      <c r="AH120" s="100">
        <f t="shared" si="36"/>
        <v>0.384521608100094</v>
      </c>
    </row>
    <row r="121" spans="1:34">
      <c r="A121" s="20">
        <v>2029</v>
      </c>
      <c r="B121" s="20">
        <v>30</v>
      </c>
      <c r="C121" s="20" t="s">
        <v>8</v>
      </c>
      <c r="D121" s="24">
        <v>25.297820000000002</v>
      </c>
      <c r="E121" s="24">
        <v>27.611287780000001</v>
      </c>
      <c r="F121" s="24">
        <v>32.259079700000001</v>
      </c>
      <c r="G121" s="23">
        <v>41709.357199999999</v>
      </c>
      <c r="H121" s="23">
        <v>39112.114099999999</v>
      </c>
      <c r="I121" s="92">
        <v>44490.066700000003</v>
      </c>
      <c r="J121" s="93">
        <v>6.0602434140000003</v>
      </c>
      <c r="K121" s="94">
        <f t="shared" si="22"/>
        <v>-3.6076091416568001</v>
      </c>
      <c r="L121" s="94">
        <f t="shared" si="23"/>
        <v>-4.1232000000000006</v>
      </c>
      <c r="M121" s="94">
        <f t="shared" si="24"/>
        <v>-1.1912613999803201</v>
      </c>
      <c r="N121" s="94">
        <f t="shared" si="25"/>
        <v>-2.8618271276371203</v>
      </c>
      <c r="O121" s="95">
        <v>60</v>
      </c>
      <c r="P121" s="96">
        <f t="shared" si="29"/>
        <v>56.755609915637955</v>
      </c>
      <c r="Q121" s="97">
        <v>26.894585632562102</v>
      </c>
      <c r="R121" s="97">
        <v>0.164664790047543</v>
      </c>
      <c r="S121" s="96">
        <f t="shared" si="30"/>
        <v>0.34749189738263553</v>
      </c>
      <c r="T121" s="98">
        <v>316048</v>
      </c>
      <c r="U121" s="99">
        <f t="shared" si="31"/>
        <v>179374.97002617546</v>
      </c>
      <c r="V121" s="100">
        <f t="shared" si="26"/>
        <v>0.38409913144100449</v>
      </c>
      <c r="W121" s="97">
        <v>2.7054671454842198</v>
      </c>
      <c r="X121" s="97">
        <v>3.2465605745810637</v>
      </c>
      <c r="Y121" s="96">
        <f t="shared" si="32"/>
        <v>0.28957658115219626</v>
      </c>
      <c r="Z121" s="100">
        <f t="shared" si="27"/>
        <v>0.32008260953417056</v>
      </c>
      <c r="AA121" s="93">
        <v>89.814203350213603</v>
      </c>
      <c r="AB121" s="95">
        <v>80</v>
      </c>
      <c r="AC121" s="114">
        <f t="shared" si="33"/>
        <v>89.814203350213603</v>
      </c>
      <c r="AD121" s="79">
        <f t="shared" si="40"/>
        <v>57.417240367277223</v>
      </c>
      <c r="AE121" s="79">
        <f t="shared" si="28"/>
        <v>57.417240367277223</v>
      </c>
      <c r="AF121" s="80">
        <f t="shared" si="34"/>
        <v>181466.0398359723</v>
      </c>
      <c r="AG121" s="96">
        <f t="shared" si="35"/>
        <v>0.35154279598716115</v>
      </c>
      <c r="AH121" s="100">
        <f t="shared" si="36"/>
        <v>0.38857678012079677</v>
      </c>
    </row>
    <row r="122" spans="1:34">
      <c r="A122" s="20">
        <v>2030</v>
      </c>
      <c r="B122" s="20">
        <v>31</v>
      </c>
      <c r="C122" s="20" t="s">
        <v>8</v>
      </c>
      <c r="D122" s="24">
        <v>25.6813</v>
      </c>
      <c r="E122" s="24">
        <v>28.104967874210502</v>
      </c>
      <c r="F122" s="24">
        <v>31.470759999999999</v>
      </c>
      <c r="G122" s="23">
        <v>42645.0795</v>
      </c>
      <c r="H122" s="23">
        <v>39806.342900000003</v>
      </c>
      <c r="I122" s="92">
        <v>45698.358399999997</v>
      </c>
      <c r="J122" s="93">
        <v>6.0602434140000003</v>
      </c>
      <c r="K122" s="94">
        <f t="shared" si="22"/>
        <v>-3.6885435062730001</v>
      </c>
      <c r="L122" s="94">
        <f t="shared" si="23"/>
        <v>-4.2606400000000004</v>
      </c>
      <c r="M122" s="94">
        <f t="shared" si="24"/>
        <v>-1.212560733964938</v>
      </c>
      <c r="N122" s="94">
        <f t="shared" si="25"/>
        <v>-3.1015008262379382</v>
      </c>
      <c r="O122" s="95">
        <v>60</v>
      </c>
      <c r="P122" s="96">
        <f t="shared" si="29"/>
        <v>57.417276614165694</v>
      </c>
      <c r="Q122" s="97">
        <v>26.894585632562102</v>
      </c>
      <c r="R122" s="97">
        <v>0.164664790047543</v>
      </c>
      <c r="S122" s="96">
        <f t="shared" si="30"/>
        <v>0.35154301791236059</v>
      </c>
      <c r="T122" s="98">
        <v>316048</v>
      </c>
      <c r="U122" s="99">
        <f t="shared" si="31"/>
        <v>181466.1543935384</v>
      </c>
      <c r="V122" s="100">
        <f t="shared" si="26"/>
        <v>0.38857702542515354</v>
      </c>
      <c r="W122" s="97">
        <v>2.7054671454842198</v>
      </c>
      <c r="X122" s="97">
        <v>3.2465605745810637</v>
      </c>
      <c r="Y122" s="96">
        <f t="shared" si="32"/>
        <v>0.29295251492696722</v>
      </c>
      <c r="Z122" s="100">
        <f t="shared" si="27"/>
        <v>0.32381418785429461</v>
      </c>
      <c r="AA122" s="93">
        <v>92.172324957476107</v>
      </c>
      <c r="AB122" s="95">
        <v>80</v>
      </c>
      <c r="AC122" s="114">
        <f t="shared" si="33"/>
        <v>92.172324957476107</v>
      </c>
      <c r="AD122" s="79">
        <f t="shared" si="40"/>
        <v>58.078907065804955</v>
      </c>
      <c r="AE122" s="79">
        <f t="shared" si="28"/>
        <v>58.078907065804955</v>
      </c>
      <c r="AF122" s="80">
        <f t="shared" si="34"/>
        <v>183557.22420333524</v>
      </c>
      <c r="AG122" s="96">
        <f t="shared" si="35"/>
        <v>0.35559391651688621</v>
      </c>
      <c r="AH122" s="100">
        <f t="shared" si="36"/>
        <v>0.39305467410494571</v>
      </c>
    </row>
    <row r="123" spans="1:34">
      <c r="A123" s="20">
        <v>2031</v>
      </c>
      <c r="B123" s="20">
        <v>32</v>
      </c>
      <c r="C123" s="20" t="s">
        <v>8</v>
      </c>
      <c r="D123" s="24">
        <v>25.0242</v>
      </c>
      <c r="E123" s="24">
        <v>28.112620731052601</v>
      </c>
      <c r="F123" s="24">
        <v>32.068334280000002</v>
      </c>
      <c r="G123" s="23">
        <v>43601.794199999997</v>
      </c>
      <c r="H123" s="23">
        <v>40512.894099999998</v>
      </c>
      <c r="I123" s="92">
        <v>46939.465799999998</v>
      </c>
      <c r="J123" s="93">
        <v>6.0602434140000003</v>
      </c>
      <c r="K123" s="94">
        <f t="shared" si="22"/>
        <v>-3.7712935875347999</v>
      </c>
      <c r="L123" s="94">
        <f t="shared" si="23"/>
        <v>-4.3980800000000002</v>
      </c>
      <c r="M123" s="94">
        <f t="shared" si="24"/>
        <v>-1.2128909088205335</v>
      </c>
      <c r="N123" s="94">
        <f t="shared" si="25"/>
        <v>-3.3220210823553336</v>
      </c>
      <c r="O123" s="95">
        <v>60</v>
      </c>
      <c r="P123" s="96">
        <f t="shared" si="29"/>
        <v>57.910595127162225</v>
      </c>
      <c r="Q123" s="97">
        <v>26.894585632562102</v>
      </c>
      <c r="R123" s="97">
        <v>0.164664790047543</v>
      </c>
      <c r="S123" s="96">
        <f t="shared" si="30"/>
        <v>0.35456340984101664</v>
      </c>
      <c r="T123" s="98">
        <v>316048</v>
      </c>
      <c r="U123" s="99">
        <f t="shared" si="31"/>
        <v>183025.27768749368</v>
      </c>
      <c r="V123" s="100">
        <f t="shared" si="26"/>
        <v>0.39191560662703617</v>
      </c>
      <c r="W123" s="97">
        <v>2.7054671454842198</v>
      </c>
      <c r="X123" s="97">
        <v>3.5171072891294859</v>
      </c>
      <c r="Y123" s="96">
        <f t="shared" si="32"/>
        <v>0.2727410844930897</v>
      </c>
      <c r="Z123" s="100">
        <f t="shared" si="27"/>
        <v>0.30147354355925859</v>
      </c>
      <c r="AA123" s="93">
        <v>94.530446564739606</v>
      </c>
      <c r="AB123" s="95">
        <v>90</v>
      </c>
      <c r="AC123" s="114">
        <f t="shared" si="33"/>
        <v>94.530446564739606</v>
      </c>
      <c r="AD123" s="79">
        <f t="shared" si="40"/>
        <v>58.572225578801486</v>
      </c>
      <c r="AE123" s="79">
        <f t="shared" si="28"/>
        <v>58.572225578801486</v>
      </c>
      <c r="AF123" s="80">
        <f t="shared" si="34"/>
        <v>185116.34749729052</v>
      </c>
      <c r="AG123" s="96">
        <f t="shared" si="35"/>
        <v>0.35861430844554226</v>
      </c>
      <c r="AH123" s="100">
        <f t="shared" si="36"/>
        <v>0.39639325530682845</v>
      </c>
    </row>
    <row r="124" spans="1:34">
      <c r="A124" s="20">
        <v>2032</v>
      </c>
      <c r="B124" s="20">
        <v>33</v>
      </c>
      <c r="C124" s="20" t="s">
        <v>8</v>
      </c>
      <c r="D124" s="24">
        <v>25.721260000000001</v>
      </c>
      <c r="E124" s="24">
        <v>28.195734606842102</v>
      </c>
      <c r="F124" s="24">
        <v>32.077712230000003</v>
      </c>
      <c r="G124" s="23">
        <v>44579.972099999999</v>
      </c>
      <c r="H124" s="23">
        <v>41231.986299999997</v>
      </c>
      <c r="I124" s="92">
        <v>48214.280100000004</v>
      </c>
      <c r="J124" s="93">
        <v>6.0602434140000003</v>
      </c>
      <c r="K124" s="94">
        <f t="shared" si="22"/>
        <v>-3.8559001068173999</v>
      </c>
      <c r="L124" s="94">
        <f t="shared" si="23"/>
        <v>-4.53552</v>
      </c>
      <c r="M124" s="94">
        <f t="shared" si="24"/>
        <v>-1.2164767738775957</v>
      </c>
      <c r="N124" s="94">
        <f t="shared" si="25"/>
        <v>-3.547653466694995</v>
      </c>
      <c r="O124" s="95">
        <v>60</v>
      </c>
      <c r="P124" s="96">
        <f t="shared" si="29"/>
        <v>58.320819833119756</v>
      </c>
      <c r="Q124" s="97">
        <v>26.894585632562102</v>
      </c>
      <c r="R124" s="97">
        <v>0.164664790047543</v>
      </c>
      <c r="S124" s="96">
        <f t="shared" si="30"/>
        <v>0.35707505162653008</v>
      </c>
      <c r="T124" s="98">
        <v>316048</v>
      </c>
      <c r="U124" s="99">
        <f t="shared" si="31"/>
        <v>184321.78466617834</v>
      </c>
      <c r="V124" s="100">
        <f t="shared" si="26"/>
        <v>0.39469184237691435</v>
      </c>
      <c r="W124" s="97">
        <v>2.7054671454842198</v>
      </c>
      <c r="X124" s="97">
        <v>3.5171072891294859</v>
      </c>
      <c r="Y124" s="96">
        <f t="shared" si="32"/>
        <v>0.27467311663579236</v>
      </c>
      <c r="Z124" s="100">
        <f t="shared" si="27"/>
        <v>0.3036091095207033</v>
      </c>
      <c r="AA124" s="93">
        <v>96.888568172002095</v>
      </c>
      <c r="AB124" s="95">
        <v>90</v>
      </c>
      <c r="AC124" s="114">
        <f t="shared" si="33"/>
        <v>96.888568172002095</v>
      </c>
      <c r="AD124" s="79">
        <f t="shared" si="40"/>
        <v>58.982450284759011</v>
      </c>
      <c r="AE124" s="79">
        <f t="shared" si="28"/>
        <v>58.982450284759011</v>
      </c>
      <c r="AF124" s="80">
        <f t="shared" si="34"/>
        <v>186412.85447597515</v>
      </c>
      <c r="AG124" s="96">
        <f t="shared" si="35"/>
        <v>0.36112595023105565</v>
      </c>
      <c r="AH124" s="100">
        <f t="shared" si="36"/>
        <v>0.39916949105670652</v>
      </c>
    </row>
    <row r="125" spans="1:34">
      <c r="A125" s="20">
        <v>2033</v>
      </c>
      <c r="B125" s="20">
        <v>34</v>
      </c>
      <c r="C125" s="20" t="s">
        <v>8</v>
      </c>
      <c r="D125" s="24">
        <v>24.976929999999999</v>
      </c>
      <c r="E125" s="24">
        <v>27.936175070000001</v>
      </c>
      <c r="F125" s="24">
        <v>32.389344620000003</v>
      </c>
      <c r="G125" s="23">
        <v>45580.094799999999</v>
      </c>
      <c r="H125" s="23">
        <v>41963.842299999997</v>
      </c>
      <c r="I125" s="92">
        <v>49523.7166</v>
      </c>
      <c r="J125" s="93">
        <v>6.0602434140000003</v>
      </c>
      <c r="K125" s="94">
        <f t="shared" si="22"/>
        <v>-3.9424047196312002</v>
      </c>
      <c r="L125" s="94">
        <f t="shared" si="23"/>
        <v>-4.6729599999999998</v>
      </c>
      <c r="M125" s="94">
        <f t="shared" si="24"/>
        <v>-1.2052783372200802</v>
      </c>
      <c r="N125" s="94">
        <f t="shared" si="25"/>
        <v>-3.7603996428512798</v>
      </c>
      <c r="O125" s="95">
        <v>60</v>
      </c>
      <c r="P125" s="96">
        <f t="shared" si="29"/>
        <v>58.635296482887973</v>
      </c>
      <c r="Q125" s="97">
        <v>26.894585632562102</v>
      </c>
      <c r="R125" s="97">
        <v>0.164664790047543</v>
      </c>
      <c r="S125" s="96">
        <f t="shared" si="30"/>
        <v>0.3590004663630279</v>
      </c>
      <c r="T125" s="98">
        <v>316048</v>
      </c>
      <c r="U125" s="99">
        <f t="shared" si="31"/>
        <v>185315.68182823778</v>
      </c>
      <c r="V125" s="100">
        <f t="shared" si="26"/>
        <v>0.39682009380816474</v>
      </c>
      <c r="W125" s="97">
        <v>2.7054671454842198</v>
      </c>
      <c r="X125" s="97">
        <v>3.5171072891294859</v>
      </c>
      <c r="Y125" s="96">
        <f t="shared" si="32"/>
        <v>0.27615420489463682</v>
      </c>
      <c r="Z125" s="100">
        <f t="shared" si="27"/>
        <v>0.30524622600628049</v>
      </c>
      <c r="AA125" s="93">
        <v>99.246689779264699</v>
      </c>
      <c r="AB125" s="95">
        <v>90</v>
      </c>
      <c r="AC125" s="114">
        <f t="shared" si="33"/>
        <v>99.246689779264699</v>
      </c>
      <c r="AD125" s="79">
        <f t="shared" si="40"/>
        <v>59.296926934527228</v>
      </c>
      <c r="AE125" s="79">
        <f t="shared" si="28"/>
        <v>59.296926934527228</v>
      </c>
      <c r="AF125" s="80">
        <f t="shared" si="34"/>
        <v>187406.75163803462</v>
      </c>
      <c r="AG125" s="96">
        <f t="shared" si="35"/>
        <v>0.36305136496755352</v>
      </c>
      <c r="AH125" s="100">
        <f t="shared" si="36"/>
        <v>0.40129774248795697</v>
      </c>
    </row>
    <row r="126" spans="1:34">
      <c r="A126" s="20">
        <v>2034</v>
      </c>
      <c r="B126" s="20">
        <v>35</v>
      </c>
      <c r="C126" s="20" t="s">
        <v>8</v>
      </c>
      <c r="D126" s="24">
        <v>25.346</v>
      </c>
      <c r="E126" s="24">
        <v>28.393039211052599</v>
      </c>
      <c r="F126" s="24">
        <v>32.253487139999997</v>
      </c>
      <c r="G126" s="23">
        <v>46602.654600000002</v>
      </c>
      <c r="H126" s="23">
        <v>42708.688399999999</v>
      </c>
      <c r="I126" s="92">
        <v>50868.715700000001</v>
      </c>
      <c r="J126" s="93">
        <v>6.0602434140000003</v>
      </c>
      <c r="K126" s="94">
        <f t="shared" si="22"/>
        <v>-4.0308500069724005</v>
      </c>
      <c r="L126" s="94">
        <f t="shared" si="23"/>
        <v>-4.8104000000000005</v>
      </c>
      <c r="M126" s="94">
        <f t="shared" si="24"/>
        <v>-1.2249892837216534</v>
      </c>
      <c r="N126" s="94">
        <f t="shared" si="25"/>
        <v>-4.0059958766940538</v>
      </c>
      <c r="O126" s="95">
        <v>60</v>
      </c>
      <c r="P126" s="96">
        <f t="shared" si="29"/>
        <v>58.927163276525228</v>
      </c>
      <c r="Q126" s="97">
        <v>26.894585632562102</v>
      </c>
      <c r="R126" s="97">
        <v>0.164664790047543</v>
      </c>
      <c r="S126" s="96">
        <f t="shared" si="30"/>
        <v>0.36078744999433326</v>
      </c>
      <c r="T126" s="98">
        <v>316048</v>
      </c>
      <c r="U126" s="99">
        <f t="shared" si="31"/>
        <v>186238.12099219245</v>
      </c>
      <c r="V126" s="100">
        <f t="shared" si="26"/>
        <v>0.39879533083053442</v>
      </c>
      <c r="W126" s="97">
        <v>2.7054671454842198</v>
      </c>
      <c r="X126" s="97">
        <v>3.5171072891294859</v>
      </c>
      <c r="Y126" s="96">
        <f t="shared" si="32"/>
        <v>0.27752880768794858</v>
      </c>
      <c r="Z126" s="100">
        <f t="shared" si="27"/>
        <v>0.30676563910041105</v>
      </c>
      <c r="AA126" s="93">
        <v>100</v>
      </c>
      <c r="AB126" s="95">
        <v>90</v>
      </c>
      <c r="AC126" s="114">
        <f t="shared" si="33"/>
        <v>100</v>
      </c>
      <c r="AD126" s="79">
        <f t="shared" si="40"/>
        <v>59.588793728164489</v>
      </c>
      <c r="AE126" s="79">
        <f t="shared" si="28"/>
        <v>59.588793728164489</v>
      </c>
      <c r="AF126" s="80">
        <f t="shared" si="34"/>
        <v>188329.19080198929</v>
      </c>
      <c r="AG126" s="96">
        <f t="shared" si="35"/>
        <v>0.36483834859885889</v>
      </c>
      <c r="AH126" s="100">
        <f t="shared" si="36"/>
        <v>0.40327297951032659</v>
      </c>
    </row>
    <row r="127" spans="1:34">
      <c r="A127" s="20">
        <v>2035</v>
      </c>
      <c r="B127" s="20">
        <v>36</v>
      </c>
      <c r="C127" s="20" t="s">
        <v>8</v>
      </c>
      <c r="D127" s="24">
        <v>25.40408</v>
      </c>
      <c r="E127" s="24">
        <v>28.203423213157901</v>
      </c>
      <c r="F127" s="24">
        <v>32.868492250000003</v>
      </c>
      <c r="G127" s="23">
        <v>47648.154900000001</v>
      </c>
      <c r="H127" s="23">
        <v>43466.755400000002</v>
      </c>
      <c r="I127" s="92">
        <v>52250.243199999997</v>
      </c>
      <c r="J127" s="93">
        <v>6.0602434140000003</v>
      </c>
      <c r="K127" s="94">
        <f t="shared" si="22"/>
        <v>-4.1212795099206003</v>
      </c>
      <c r="L127" s="94">
        <f t="shared" si="23"/>
        <v>-4.9478400000000002</v>
      </c>
      <c r="M127" s="94">
        <f t="shared" si="24"/>
        <v>-1.2168084911084844</v>
      </c>
      <c r="N127" s="94">
        <f t="shared" si="25"/>
        <v>-4.2256845870290842</v>
      </c>
      <c r="O127" s="95">
        <v>60</v>
      </c>
      <c r="P127" s="96">
        <f t="shared" si="29"/>
        <v>59.135712297090095</v>
      </c>
      <c r="Q127" s="97">
        <v>26.894585632562102</v>
      </c>
      <c r="R127" s="97">
        <v>0.164664790047543</v>
      </c>
      <c r="S127" s="96">
        <f t="shared" si="30"/>
        <v>0.36206431222805946</v>
      </c>
      <c r="T127" s="98">
        <v>316048</v>
      </c>
      <c r="U127" s="99">
        <f t="shared" si="31"/>
        <v>186897.23600070729</v>
      </c>
      <c r="V127" s="100">
        <f t="shared" si="26"/>
        <v>0.40020670668890157</v>
      </c>
      <c r="W127" s="97">
        <v>2.7054671454842198</v>
      </c>
      <c r="X127" s="97">
        <v>3.5171072891294859</v>
      </c>
      <c r="Y127" s="96">
        <f t="shared" si="32"/>
        <v>0.27851100940619961</v>
      </c>
      <c r="Z127" s="100">
        <f t="shared" si="27"/>
        <v>0.30785131283761658</v>
      </c>
      <c r="AA127" s="93">
        <v>100</v>
      </c>
      <c r="AB127" s="95">
        <v>90</v>
      </c>
      <c r="AC127" s="114">
        <f t="shared" si="33"/>
        <v>100</v>
      </c>
      <c r="AD127" s="79">
        <f t="shared" si="40"/>
        <v>59.797342748729356</v>
      </c>
      <c r="AE127" s="79">
        <f t="shared" si="28"/>
        <v>59.797342748729356</v>
      </c>
      <c r="AF127" s="80">
        <f t="shared" si="34"/>
        <v>188988.30581050416</v>
      </c>
      <c r="AG127" s="96">
        <f t="shared" si="35"/>
        <v>0.36611521083258508</v>
      </c>
      <c r="AH127" s="100">
        <f t="shared" si="36"/>
        <v>0.40468435536869385</v>
      </c>
    </row>
    <row r="128" spans="1:34">
      <c r="A128" s="20">
        <v>2036</v>
      </c>
      <c r="B128" s="20">
        <v>37</v>
      </c>
      <c r="C128" s="20" t="s">
        <v>8</v>
      </c>
      <c r="D128" s="24">
        <v>24.573820000000001</v>
      </c>
      <c r="E128" s="24">
        <v>28.640208928421099</v>
      </c>
      <c r="F128" s="24">
        <v>32.666699999999999</v>
      </c>
      <c r="G128" s="23">
        <v>48717.1103</v>
      </c>
      <c r="H128" s="23">
        <v>44238.277800000003</v>
      </c>
      <c r="I128" s="92">
        <v>53669.2912</v>
      </c>
      <c r="J128" s="93">
        <v>6.0602434140000003</v>
      </c>
      <c r="K128" s="94">
        <f t="shared" si="22"/>
        <v>-4.2137377382882004</v>
      </c>
      <c r="L128" s="94">
        <f t="shared" si="23"/>
        <v>-5.08528</v>
      </c>
      <c r="M128" s="94">
        <f t="shared" si="24"/>
        <v>-1.2356531740078001</v>
      </c>
      <c r="N128" s="94">
        <f t="shared" si="25"/>
        <v>-4.4744274982960004</v>
      </c>
      <c r="O128" s="95">
        <v>60</v>
      </c>
      <c r="P128" s="96">
        <f t="shared" si="29"/>
        <v>59.323900637189972</v>
      </c>
      <c r="Q128" s="97">
        <v>26.894585632562102</v>
      </c>
      <c r="R128" s="97">
        <v>0.164664790047543</v>
      </c>
      <c r="S128" s="96">
        <f t="shared" si="30"/>
        <v>0.36321651415953021</v>
      </c>
      <c r="T128" s="98">
        <v>316048</v>
      </c>
      <c r="U128" s="99">
        <f t="shared" si="31"/>
        <v>187492.00148582616</v>
      </c>
      <c r="V128" s="100">
        <f t="shared" si="26"/>
        <v>0.40148028965430588</v>
      </c>
      <c r="W128" s="97">
        <v>2.7054671454842198</v>
      </c>
      <c r="X128" s="97">
        <v>3.5171072891294859</v>
      </c>
      <c r="Y128" s="96">
        <f t="shared" si="32"/>
        <v>0.27939731858425393</v>
      </c>
      <c r="Z128" s="100">
        <f t="shared" si="27"/>
        <v>0.30883099204177378</v>
      </c>
      <c r="AA128" s="93">
        <v>100</v>
      </c>
      <c r="AB128" s="95">
        <v>90</v>
      </c>
      <c r="AC128" s="114">
        <f t="shared" si="33"/>
        <v>100</v>
      </c>
      <c r="AD128" s="79">
        <f t="shared" si="40"/>
        <v>59.985531088829248</v>
      </c>
      <c r="AE128" s="79">
        <f t="shared" si="28"/>
        <v>59.985531088829248</v>
      </c>
      <c r="AF128" s="80">
        <f t="shared" si="34"/>
        <v>189583.07129562309</v>
      </c>
      <c r="AG128" s="96">
        <f t="shared" si="35"/>
        <v>0.36726741276405589</v>
      </c>
      <c r="AH128" s="100">
        <f t="shared" si="36"/>
        <v>0.40595793833409827</v>
      </c>
    </row>
    <row r="129" spans="1:34">
      <c r="A129" s="20">
        <v>2037</v>
      </c>
      <c r="B129" s="20">
        <v>38</v>
      </c>
      <c r="C129" s="20" t="s">
        <v>8</v>
      </c>
      <c r="D129" s="24">
        <v>25.586310000000001</v>
      </c>
      <c r="E129" s="24">
        <v>28.1265266842105</v>
      </c>
      <c r="F129" s="24">
        <v>32.357019719999997</v>
      </c>
      <c r="G129" s="23">
        <v>49810.046999999999</v>
      </c>
      <c r="H129" s="23">
        <v>45023.494599999998</v>
      </c>
      <c r="I129" s="92">
        <v>55126.878700000001</v>
      </c>
      <c r="J129" s="93">
        <v>6.0602434140000003</v>
      </c>
      <c r="K129" s="94">
        <f t="shared" si="22"/>
        <v>-4.3082702052180002</v>
      </c>
      <c r="L129" s="94">
        <f t="shared" si="23"/>
        <v>-5.2227200000000007</v>
      </c>
      <c r="M129" s="94">
        <f t="shared" si="24"/>
        <v>-1.2134908672635778</v>
      </c>
      <c r="N129" s="94">
        <f t="shared" si="25"/>
        <v>-4.6842376584815781</v>
      </c>
      <c r="O129" s="95">
        <v>60</v>
      </c>
      <c r="P129" s="96">
        <f t="shared" si="29"/>
        <v>59.450688963257583</v>
      </c>
      <c r="Q129" s="97">
        <v>26.894585632562102</v>
      </c>
      <c r="R129" s="97">
        <v>0.164664790047543</v>
      </c>
      <c r="S129" s="96">
        <f t="shared" si="30"/>
        <v>0.36399278836496451</v>
      </c>
      <c r="T129" s="98">
        <v>316048</v>
      </c>
      <c r="U129" s="99">
        <f t="shared" si="31"/>
        <v>187892.71345459632</v>
      </c>
      <c r="V129" s="100">
        <f t="shared" si="26"/>
        <v>0.40233834202995322</v>
      </c>
      <c r="W129" s="97">
        <v>2.7054671454842198</v>
      </c>
      <c r="X129" s="97">
        <v>3.5171072891294859</v>
      </c>
      <c r="Y129" s="96">
        <f t="shared" si="32"/>
        <v>0.2799944525884342</v>
      </c>
      <c r="Z129" s="100">
        <f t="shared" si="27"/>
        <v>0.30949103233073327</v>
      </c>
      <c r="AA129" s="93">
        <v>100</v>
      </c>
      <c r="AB129" s="95">
        <v>90</v>
      </c>
      <c r="AC129" s="114">
        <f t="shared" si="33"/>
        <v>100</v>
      </c>
      <c r="AD129" s="79">
        <f t="shared" si="40"/>
        <v>60.112319414896866</v>
      </c>
      <c r="AE129" s="79">
        <f t="shared" si="28"/>
        <v>60.112319414896866</v>
      </c>
      <c r="AF129" s="80">
        <f t="shared" si="34"/>
        <v>189983.78326439325</v>
      </c>
      <c r="AG129" s="96">
        <f t="shared" si="35"/>
        <v>0.36804368696949019</v>
      </c>
      <c r="AH129" s="100">
        <f t="shared" si="36"/>
        <v>0.40681599070974572</v>
      </c>
    </row>
    <row r="130" spans="1:34">
      <c r="A130" s="20">
        <v>2038</v>
      </c>
      <c r="B130" s="20">
        <v>39</v>
      </c>
      <c r="C130" s="20" t="s">
        <v>8</v>
      </c>
      <c r="D130" s="24">
        <v>24.913260000000001</v>
      </c>
      <c r="E130" s="24">
        <v>28.337472800526299</v>
      </c>
      <c r="F130" s="24">
        <v>32.060920000000003</v>
      </c>
      <c r="G130" s="23">
        <v>50927.503100000002</v>
      </c>
      <c r="H130" s="23">
        <v>45822.648699999998</v>
      </c>
      <c r="I130" s="92">
        <v>56624.052300000003</v>
      </c>
      <c r="J130" s="93">
        <v>6.0602434140000003</v>
      </c>
      <c r="K130" s="94">
        <f t="shared" si="22"/>
        <v>-4.4049234531314001</v>
      </c>
      <c r="L130" s="94">
        <f t="shared" si="23"/>
        <v>-5.3601600000000005</v>
      </c>
      <c r="M130" s="94">
        <f t="shared" si="24"/>
        <v>-1.2225919265059066</v>
      </c>
      <c r="N130" s="94">
        <f t="shared" si="25"/>
        <v>-4.9274319656373073</v>
      </c>
      <c r="O130" s="95">
        <v>60</v>
      </c>
      <c r="P130" s="96">
        <f t="shared" si="29"/>
        <v>59.568421718994387</v>
      </c>
      <c r="Q130" s="97">
        <v>26.894585632562102</v>
      </c>
      <c r="R130" s="97">
        <v>0.164664790047543</v>
      </c>
      <c r="S130" s="96">
        <f t="shared" si="30"/>
        <v>0.36471361893547338</v>
      </c>
      <c r="T130" s="98">
        <v>316048</v>
      </c>
      <c r="U130" s="99">
        <f t="shared" si="31"/>
        <v>188264.80547444738</v>
      </c>
      <c r="V130" s="100">
        <f t="shared" si="26"/>
        <v>0.40313510994924578</v>
      </c>
      <c r="W130" s="97">
        <v>2.7054671454842198</v>
      </c>
      <c r="X130" s="97">
        <v>3.5171072891294859</v>
      </c>
      <c r="Y130" s="96">
        <f t="shared" si="32"/>
        <v>0.28054893764267175</v>
      </c>
      <c r="Z130" s="100">
        <f t="shared" si="27"/>
        <v>0.31010393073018905</v>
      </c>
      <c r="AA130" s="93">
        <v>100</v>
      </c>
      <c r="AB130" s="95">
        <v>90</v>
      </c>
      <c r="AC130" s="114">
        <f t="shared" si="33"/>
        <v>100</v>
      </c>
      <c r="AD130" s="79">
        <f t="shared" si="40"/>
        <v>60.230052170633677</v>
      </c>
      <c r="AE130" s="79">
        <f t="shared" si="28"/>
        <v>60.230052170633677</v>
      </c>
      <c r="AF130" s="80">
        <f t="shared" si="34"/>
        <v>190355.87528424431</v>
      </c>
      <c r="AG130" s="96">
        <f t="shared" si="35"/>
        <v>0.36876451753999911</v>
      </c>
      <c r="AH130" s="100">
        <f t="shared" si="36"/>
        <v>0.40761275862903823</v>
      </c>
    </row>
    <row r="131" spans="1:34">
      <c r="A131" s="20">
        <v>2039</v>
      </c>
      <c r="B131" s="20">
        <v>40</v>
      </c>
      <c r="C131" s="20" t="s">
        <v>8</v>
      </c>
      <c r="D131" s="24">
        <v>25.39405</v>
      </c>
      <c r="E131" s="24">
        <v>28.633878414736799</v>
      </c>
      <c r="F131" s="24">
        <v>32.6529734</v>
      </c>
      <c r="G131" s="23">
        <v>52070.0285</v>
      </c>
      <c r="H131" s="23">
        <v>46635.9876</v>
      </c>
      <c r="I131" s="92">
        <v>58161.887199999997</v>
      </c>
      <c r="J131" s="93">
        <v>6.0602434140000003</v>
      </c>
      <c r="K131" s="94">
        <f t="shared" ref="K131:K194" si="41">G131*$AL$3</f>
        <v>-4.5037450450790004</v>
      </c>
      <c r="L131" s="94">
        <f t="shared" ref="L131:L194" si="42">B131*$AL$5</f>
        <v>-5.4976000000000003</v>
      </c>
      <c r="M131" s="94">
        <f t="shared" ref="M131:M194" si="43">E131*$AL$4</f>
        <v>-1.2353800503254044</v>
      </c>
      <c r="N131" s="94">
        <f t="shared" ref="N131:N194" si="44">SUM(J131:M131)</f>
        <v>-5.1764816814044048</v>
      </c>
      <c r="O131" s="95">
        <v>60</v>
      </c>
      <c r="P131" s="96">
        <f t="shared" si="29"/>
        <v>59.663032594309705</v>
      </c>
      <c r="Q131" s="97">
        <v>26.894585632562102</v>
      </c>
      <c r="R131" s="97">
        <v>0.164664790047543</v>
      </c>
      <c r="S131" s="96">
        <f t="shared" si="30"/>
        <v>0.36529288348086758</v>
      </c>
      <c r="T131" s="98">
        <v>316048</v>
      </c>
      <c r="U131" s="99">
        <f t="shared" si="31"/>
        <v>188563.82125366395</v>
      </c>
      <c r="V131" s="100">
        <f t="shared" ref="V131:V194" si="45">(U131*$AM$12/$AM$13*10^(-6))*($AM$11/$AP$11)+(U131*$AN$12/$AN$13*10^(-6))*($AN$11/$AP$11)+(U131*$AO$12/$AO$13*10^(-6))*($AO$11/$AP$11)+(U131*$AL$12/$AL$13*10^(-6))*($AL$11/$AP$11)</f>
        <v>0.40377539828527997</v>
      </c>
      <c r="W131" s="97">
        <v>2.7054671454842198</v>
      </c>
      <c r="X131" s="97">
        <v>3.5171072891294859</v>
      </c>
      <c r="Y131" s="96">
        <f t="shared" si="32"/>
        <v>0.2809945257545135</v>
      </c>
      <c r="Z131" s="100">
        <f t="shared" ref="Z131:Z194" si="46">IF(AND(A131&gt;=2000,A131&lt;=2020),(U131*$AM$12/$AM$13*10^(-6))*($AM$11/$AP$11)+(U131*$AN$12/$AN$13*10^(-6))*($AN$11/$AP$11)+(U131*$AO$12/$AO$13*10^(-6))*($AO$11/$AP$11)+(U131*$AL$12/$AL$13*10^(-6))*($AL$11/$AP$11),IF(AND(A131&gt;=2021,A131&lt;=2030),(U131*$AM$12/$AM$14*10^(-6))*($AM$11/$AP$11)+(U131*$AN$12/$AN$14*10^(-6))*($AN$11/$AP$11)+(U131*$AO$12/$AO$14*10^(-6))*($AO$11/$AP$11)+(U131*$AL$12/$AL$14*10^(-6))*($AL$11/$AP$11),IF(AND(A131&gt;=2031,A131&lt;=2040),(U131*$AM$12/$AM$15*10^(-6))*($AM$11/$AP$11)+(U131*$AN$12/$AN$15*10^(-6))*($AN$11/$AP$11)+(U131*$AO$12/$AO$15*10^(-6))*($AO$11/$AP$11)+(U131*$AL$12/$AL$15*10^(-6))*($AL$11/$AP$11),(U131*$AM$12/$AM$16*10^(-6))*($AM$11/$AP$11)+(U131*$AN$12/$AN$16*10^(-6))*($AN$11/$AP$11)+(U131*$AO$12/$AO$16*10^(-6))*($AO$11/$AP$11)+(U131*$AL$12/$AL$16*10^(-6))*($AL$11/$AP$11))))</f>
        <v>0.31059646021944615</v>
      </c>
      <c r="AA131" s="93">
        <v>100</v>
      </c>
      <c r="AB131" s="95">
        <v>90</v>
      </c>
      <c r="AC131" s="114">
        <f t="shared" si="33"/>
        <v>100</v>
      </c>
      <c r="AD131" s="79">
        <f t="shared" si="40"/>
        <v>60.324663045948988</v>
      </c>
      <c r="AE131" s="79">
        <f t="shared" ref="AE131:AE194" si="47">IF(AD131&lt;100,AD131,100)</f>
        <v>60.324663045948988</v>
      </c>
      <c r="AF131" s="80">
        <f t="shared" si="34"/>
        <v>190654.89106346085</v>
      </c>
      <c r="AG131" s="96">
        <f t="shared" si="35"/>
        <v>0.36934378208539326</v>
      </c>
      <c r="AH131" s="100">
        <f t="shared" si="36"/>
        <v>0.40825304696507231</v>
      </c>
    </row>
    <row r="132" spans="1:34">
      <c r="A132" s="20">
        <v>2040</v>
      </c>
      <c r="B132" s="20">
        <v>41</v>
      </c>
      <c r="C132" s="20" t="s">
        <v>8</v>
      </c>
      <c r="D132" s="24">
        <v>25.172750000000001</v>
      </c>
      <c r="E132" s="24">
        <v>28.235040796315801</v>
      </c>
      <c r="F132" s="24">
        <v>31.250389999999999</v>
      </c>
      <c r="G132" s="23">
        <v>53238.185799999999</v>
      </c>
      <c r="H132" s="23">
        <v>47463.762999999999</v>
      </c>
      <c r="I132" s="92">
        <v>59741.487699999998</v>
      </c>
      <c r="J132" s="93">
        <v>6.0602434140000003</v>
      </c>
      <c r="K132" s="94">
        <f t="shared" si="41"/>
        <v>-4.6047836425852005</v>
      </c>
      <c r="L132" s="94">
        <f t="shared" si="42"/>
        <v>-5.63504</v>
      </c>
      <c r="M132" s="94">
        <f t="shared" si="43"/>
        <v>-1.2181726001162489</v>
      </c>
      <c r="N132" s="94">
        <f t="shared" si="44"/>
        <v>-5.3977528287014493</v>
      </c>
      <c r="O132" s="95">
        <v>60</v>
      </c>
      <c r="P132" s="96">
        <f t="shared" ref="P132:P195" si="48">O132/(EXP(N132)+1)</f>
        <v>59.72961942988659</v>
      </c>
      <c r="Q132" s="97">
        <v>26.894585632562102</v>
      </c>
      <c r="R132" s="97">
        <v>0.164664790047543</v>
      </c>
      <c r="S132" s="96">
        <f t="shared" ref="S132:S195" si="49">R132*P132/Q132</f>
        <v>0.36570056804050333</v>
      </c>
      <c r="T132" s="98">
        <v>316048</v>
      </c>
      <c r="U132" s="99">
        <f t="shared" ref="U132:U195" si="50">T132*P132/100</f>
        <v>188774.26761576798</v>
      </c>
      <c r="V132" s="100">
        <f t="shared" si="45"/>
        <v>0.40422603119625572</v>
      </c>
      <c r="W132" s="97">
        <v>2.7054671454842198</v>
      </c>
      <c r="X132" s="97">
        <v>3.5171072891294859</v>
      </c>
      <c r="Y132" s="96">
        <f t="shared" ref="Y132:Y195" si="51">(P132/Q132)*(W132/X132)*R132</f>
        <v>0.28130812926192561</v>
      </c>
      <c r="Z132" s="100">
        <f t="shared" si="46"/>
        <v>0.31094310092019672</v>
      </c>
      <c r="AA132" s="93">
        <v>100</v>
      </c>
      <c r="AB132" s="95">
        <v>90</v>
      </c>
      <c r="AC132" s="114">
        <f t="shared" ref="AC132:AC195" si="52">IF(AB132&gt;=AA132,AB132,AA132)</f>
        <v>100</v>
      </c>
      <c r="AD132" s="79">
        <f t="shared" si="40"/>
        <v>60.391249881525866</v>
      </c>
      <c r="AE132" s="79">
        <f t="shared" si="47"/>
        <v>60.391249881525866</v>
      </c>
      <c r="AF132" s="80">
        <f t="shared" ref="AF132:AF195" si="53">AE132*T132/100</f>
        <v>190865.33742556485</v>
      </c>
      <c r="AG132" s="96">
        <f t="shared" ref="AG132:AG195" si="54">(AE132/Q132)*R132</f>
        <v>0.36975146664502906</v>
      </c>
      <c r="AH132" s="100">
        <f t="shared" ref="AH132:AH195" si="55">(AF132*$AM$12/$AM$13*10^(-6))*($AM$11/$AP$11)+(AF132*$AN$12/$AN$13*10^(-6))*($AN$11/$AP$11)+(AF132*$AO$12/$AO$13*10^(-6))*($AO$11/$AP$11)+(AF132*$AL$12/$AL$13*10^(-6))*($AL$11/$AP$11)</f>
        <v>0.40870367987604805</v>
      </c>
    </row>
    <row r="133" spans="1:34">
      <c r="A133" s="20">
        <v>2041</v>
      </c>
      <c r="B133" s="20">
        <v>42</v>
      </c>
      <c r="C133" s="20" t="s">
        <v>8</v>
      </c>
      <c r="D133" s="24">
        <v>26.01351</v>
      </c>
      <c r="E133" s="24">
        <v>28.811867976315799</v>
      </c>
      <c r="F133" s="24">
        <v>31.967289999999998</v>
      </c>
      <c r="G133" s="23">
        <v>54432.549899999998</v>
      </c>
      <c r="H133" s="23">
        <v>48306.231200000002</v>
      </c>
      <c r="I133" s="92">
        <v>61363.988100000002</v>
      </c>
      <c r="J133" s="93">
        <v>6.0602434140000003</v>
      </c>
      <c r="K133" s="94">
        <f t="shared" si="41"/>
        <v>-4.7080889710506</v>
      </c>
      <c r="L133" s="94">
        <f t="shared" si="42"/>
        <v>-5.7724799999999998</v>
      </c>
      <c r="M133" s="94">
        <f t="shared" si="43"/>
        <v>-1.243059231970169</v>
      </c>
      <c r="N133" s="94">
        <f t="shared" si="44"/>
        <v>-5.6633847890207685</v>
      </c>
      <c r="O133" s="95">
        <v>60</v>
      </c>
      <c r="P133" s="96">
        <f t="shared" si="48"/>
        <v>59.792475311753712</v>
      </c>
      <c r="Q133" s="97">
        <v>26.894585632562102</v>
      </c>
      <c r="R133" s="97">
        <v>0.164664790047543</v>
      </c>
      <c r="S133" s="96">
        <f t="shared" si="49"/>
        <v>0.36608540946294826</v>
      </c>
      <c r="T133" s="98">
        <v>316048</v>
      </c>
      <c r="U133" s="99">
        <f t="shared" si="50"/>
        <v>188972.92237329137</v>
      </c>
      <c r="V133" s="100">
        <f t="shared" si="45"/>
        <v>0.40465141451372866</v>
      </c>
      <c r="W133" s="97">
        <v>2.7054671454842198</v>
      </c>
      <c r="X133" s="97">
        <v>3.7876540036779076</v>
      </c>
      <c r="Y133" s="96">
        <f t="shared" si="51"/>
        <v>0.2614895781878202</v>
      </c>
      <c r="Z133" s="100">
        <f t="shared" si="46"/>
        <v>0.28903672465266339</v>
      </c>
      <c r="AA133" s="93">
        <v>100</v>
      </c>
      <c r="AB133" s="95">
        <v>100</v>
      </c>
      <c r="AC133" s="114">
        <f t="shared" si="52"/>
        <v>100</v>
      </c>
      <c r="AD133" s="79">
        <f t="shared" si="40"/>
        <v>60.454105763392988</v>
      </c>
      <c r="AE133" s="79">
        <f t="shared" si="47"/>
        <v>60.454105763392988</v>
      </c>
      <c r="AF133" s="80">
        <f t="shared" si="53"/>
        <v>191063.9921830883</v>
      </c>
      <c r="AG133" s="96">
        <f t="shared" si="54"/>
        <v>0.370136308067474</v>
      </c>
      <c r="AH133" s="100">
        <f t="shared" si="55"/>
        <v>0.40912906319352116</v>
      </c>
    </row>
    <row r="134" spans="1:34">
      <c r="A134" s="20">
        <v>2042</v>
      </c>
      <c r="B134" s="20">
        <v>43</v>
      </c>
      <c r="C134" s="20" t="s">
        <v>8</v>
      </c>
      <c r="D134" s="24">
        <v>24.910150000000002</v>
      </c>
      <c r="E134" s="24">
        <v>28.274625602105299</v>
      </c>
      <c r="F134" s="24">
        <v>32.264589999999998</v>
      </c>
      <c r="G134" s="23">
        <v>55653.7088</v>
      </c>
      <c r="H134" s="23">
        <v>49163.652900000001</v>
      </c>
      <c r="I134" s="92">
        <v>63030.553399999997</v>
      </c>
      <c r="J134" s="93">
        <v>6.0602434140000003</v>
      </c>
      <c r="K134" s="94">
        <f t="shared" si="41"/>
        <v>-4.8137118889471999</v>
      </c>
      <c r="L134" s="94">
        <f t="shared" si="42"/>
        <v>-5.9099200000000005</v>
      </c>
      <c r="M134" s="94">
        <f t="shared" si="43"/>
        <v>-1.2198804469772311</v>
      </c>
      <c r="N134" s="94">
        <f t="shared" si="44"/>
        <v>-5.8832689219244312</v>
      </c>
      <c r="O134" s="95">
        <v>60</v>
      </c>
      <c r="P134" s="96">
        <f t="shared" si="48"/>
        <v>59.833324446756151</v>
      </c>
      <c r="Q134" s="97">
        <v>26.894585632562102</v>
      </c>
      <c r="R134" s="97">
        <v>0.164664790047543</v>
      </c>
      <c r="S134" s="96">
        <f t="shared" si="49"/>
        <v>0.36633551237699569</v>
      </c>
      <c r="T134" s="98">
        <v>316048</v>
      </c>
      <c r="U134" s="99">
        <f t="shared" si="50"/>
        <v>189102.02524748389</v>
      </c>
      <c r="V134" s="100">
        <f t="shared" si="45"/>
        <v>0.40492786502316513</v>
      </c>
      <c r="W134" s="97">
        <v>2.7054671454842198</v>
      </c>
      <c r="X134" s="97">
        <v>3.7876540036779076</v>
      </c>
      <c r="Y134" s="96">
        <f t="shared" si="51"/>
        <v>0.26166822312642551</v>
      </c>
      <c r="Z134" s="100">
        <f t="shared" si="46"/>
        <v>0.28923418930226086</v>
      </c>
      <c r="AA134" s="93">
        <v>100</v>
      </c>
      <c r="AB134" s="95">
        <v>100</v>
      </c>
      <c r="AC134" s="114">
        <f t="shared" si="52"/>
        <v>100</v>
      </c>
      <c r="AD134" s="79">
        <f t="shared" si="40"/>
        <v>60.494954898395434</v>
      </c>
      <c r="AE134" s="79">
        <f t="shared" si="47"/>
        <v>60.494954898395434</v>
      </c>
      <c r="AF134" s="80">
        <f t="shared" si="53"/>
        <v>191193.09505728082</v>
      </c>
      <c r="AG134" s="96">
        <f t="shared" si="54"/>
        <v>0.37038641098152142</v>
      </c>
      <c r="AH134" s="100">
        <f t="shared" si="55"/>
        <v>0.40940551370295758</v>
      </c>
    </row>
    <row r="135" spans="1:34">
      <c r="A135" s="20">
        <v>2043</v>
      </c>
      <c r="B135" s="20">
        <v>44</v>
      </c>
      <c r="C135" s="20" t="s">
        <v>8</v>
      </c>
      <c r="D135" s="24">
        <v>25.109929999999999</v>
      </c>
      <c r="E135" s="24">
        <v>28.8666863663158</v>
      </c>
      <c r="F135" s="24">
        <v>33.069090000000003</v>
      </c>
      <c r="G135" s="23">
        <v>56902.263599999998</v>
      </c>
      <c r="H135" s="23">
        <v>50036.293700000002</v>
      </c>
      <c r="I135" s="92">
        <v>64742.380400000002</v>
      </c>
      <c r="J135" s="93">
        <v>6.0602434140000003</v>
      </c>
      <c r="K135" s="94">
        <f t="shared" si="41"/>
        <v>-4.9217043878183997</v>
      </c>
      <c r="L135" s="94">
        <f t="shared" si="42"/>
        <v>-6.0473600000000003</v>
      </c>
      <c r="M135" s="94">
        <f t="shared" si="43"/>
        <v>-1.245424316588329</v>
      </c>
      <c r="N135" s="94">
        <f t="shared" si="44"/>
        <v>-6.1542452904067284</v>
      </c>
      <c r="O135" s="95">
        <v>60</v>
      </c>
      <c r="P135" s="96">
        <f t="shared" si="48"/>
        <v>59.872803598486371</v>
      </c>
      <c r="Q135" s="97">
        <v>26.894585632562102</v>
      </c>
      <c r="R135" s="97">
        <v>0.164664790047543</v>
      </c>
      <c r="S135" s="96">
        <f t="shared" si="49"/>
        <v>0.36657722743145782</v>
      </c>
      <c r="T135" s="98">
        <v>316048</v>
      </c>
      <c r="U135" s="99">
        <f t="shared" si="50"/>
        <v>189226.79831694422</v>
      </c>
      <c r="V135" s="100">
        <f t="shared" si="45"/>
        <v>0.40519504403704848</v>
      </c>
      <c r="W135" s="97">
        <v>2.7054671454842198</v>
      </c>
      <c r="X135" s="97">
        <v>3.7876540036779076</v>
      </c>
      <c r="Y135" s="96">
        <f t="shared" si="51"/>
        <v>0.2618408767367556</v>
      </c>
      <c r="Z135" s="100">
        <f t="shared" si="46"/>
        <v>0.28942503145503462</v>
      </c>
      <c r="AA135" s="93">
        <v>100</v>
      </c>
      <c r="AB135" s="95">
        <v>100</v>
      </c>
      <c r="AC135" s="114">
        <f t="shared" si="52"/>
        <v>100</v>
      </c>
      <c r="AD135" s="79">
        <f t="shared" si="40"/>
        <v>60.534434050125654</v>
      </c>
      <c r="AE135" s="79">
        <f t="shared" si="47"/>
        <v>60.534434050125654</v>
      </c>
      <c r="AF135" s="80">
        <f t="shared" si="53"/>
        <v>191317.86812674112</v>
      </c>
      <c r="AG135" s="96">
        <f t="shared" si="54"/>
        <v>0.37062812603598355</v>
      </c>
      <c r="AH135" s="100">
        <f t="shared" si="55"/>
        <v>0.40967269271684087</v>
      </c>
    </row>
    <row r="136" spans="1:34">
      <c r="A136" s="20">
        <v>2044</v>
      </c>
      <c r="B136" s="20">
        <v>45</v>
      </c>
      <c r="C136" s="20" t="s">
        <v>8</v>
      </c>
      <c r="D136" s="24">
        <v>24.074079999999999</v>
      </c>
      <c r="E136" s="24">
        <v>29.0950337026316</v>
      </c>
      <c r="F136" s="24">
        <v>32.977049999999998</v>
      </c>
      <c r="G136" s="23">
        <v>58178.828999999998</v>
      </c>
      <c r="H136" s="23">
        <v>50924.423499999997</v>
      </c>
      <c r="I136" s="92">
        <v>66500.698499999999</v>
      </c>
      <c r="J136" s="93">
        <v>6.0602434140000003</v>
      </c>
      <c r="K136" s="94">
        <f t="shared" si="41"/>
        <v>-5.0321196355259996</v>
      </c>
      <c r="L136" s="94">
        <f t="shared" si="42"/>
        <v>-6.1848000000000001</v>
      </c>
      <c r="M136" s="94">
        <f t="shared" si="43"/>
        <v>-1.2552761340663379</v>
      </c>
      <c r="N136" s="94">
        <f t="shared" si="44"/>
        <v>-6.4119523555923372</v>
      </c>
      <c r="O136" s="95">
        <v>60</v>
      </c>
      <c r="P136" s="96">
        <f t="shared" si="48"/>
        <v>59.901652510733214</v>
      </c>
      <c r="Q136" s="97">
        <v>26.894585632562102</v>
      </c>
      <c r="R136" s="97">
        <v>0.164664790047543</v>
      </c>
      <c r="S136" s="96">
        <f t="shared" si="49"/>
        <v>0.36675385778163788</v>
      </c>
      <c r="T136" s="98">
        <v>316048</v>
      </c>
      <c r="U136" s="99">
        <f t="shared" si="50"/>
        <v>189317.97472712211</v>
      </c>
      <c r="V136" s="100">
        <f t="shared" si="45"/>
        <v>0.40539028186734399</v>
      </c>
      <c r="W136" s="97">
        <v>2.7054671454842198</v>
      </c>
      <c r="X136" s="97">
        <v>3.7876540036779076</v>
      </c>
      <c r="Y136" s="96">
        <f t="shared" si="51"/>
        <v>0.26196704127259851</v>
      </c>
      <c r="Z136" s="100">
        <f t="shared" si="46"/>
        <v>0.28956448704810289</v>
      </c>
      <c r="AA136" s="93">
        <v>100</v>
      </c>
      <c r="AB136" s="95">
        <v>100</v>
      </c>
      <c r="AC136" s="114">
        <f t="shared" si="52"/>
        <v>100</v>
      </c>
      <c r="AD136" s="79">
        <f t="shared" si="40"/>
        <v>60.56328296237249</v>
      </c>
      <c r="AE136" s="79">
        <f t="shared" si="47"/>
        <v>60.56328296237249</v>
      </c>
      <c r="AF136" s="80">
        <f t="shared" si="53"/>
        <v>191409.04453691898</v>
      </c>
      <c r="AG136" s="96">
        <f t="shared" si="54"/>
        <v>0.37080475638616356</v>
      </c>
      <c r="AH136" s="100">
        <f t="shared" si="55"/>
        <v>0.40986793054713633</v>
      </c>
    </row>
    <row r="137" spans="1:34">
      <c r="A137" s="20">
        <v>2045</v>
      </c>
      <c r="B137" s="20">
        <v>46</v>
      </c>
      <c r="C137" s="20" t="s">
        <v>8</v>
      </c>
      <c r="D137" s="24">
        <v>25.290679999999998</v>
      </c>
      <c r="E137" s="24">
        <v>28.427455226842099</v>
      </c>
      <c r="F137" s="24">
        <v>32.258763969999997</v>
      </c>
      <c r="G137" s="23">
        <v>59484.033199999998</v>
      </c>
      <c r="H137" s="23">
        <v>51828.317499999997</v>
      </c>
      <c r="I137" s="92">
        <v>68306.770099999994</v>
      </c>
      <c r="J137" s="93">
        <v>6.0602434140000003</v>
      </c>
      <c r="K137" s="94">
        <f t="shared" si="41"/>
        <v>-5.1450119676007997</v>
      </c>
      <c r="L137" s="94">
        <f t="shared" si="42"/>
        <v>-6.3222400000000007</v>
      </c>
      <c r="M137" s="94">
        <f t="shared" si="43"/>
        <v>-1.2264741283068756</v>
      </c>
      <c r="N137" s="94">
        <f t="shared" si="44"/>
        <v>-6.633482681907676</v>
      </c>
      <c r="O137" s="95">
        <v>60</v>
      </c>
      <c r="P137" s="96">
        <f t="shared" si="48"/>
        <v>59.921169305074358</v>
      </c>
      <c r="Q137" s="97">
        <v>26.894585632562102</v>
      </c>
      <c r="R137" s="97">
        <v>0.164664790047543</v>
      </c>
      <c r="S137" s="96">
        <f t="shared" si="49"/>
        <v>0.36687335130670989</v>
      </c>
      <c r="T137" s="98">
        <v>316048</v>
      </c>
      <c r="U137" s="99">
        <f t="shared" si="50"/>
        <v>189379.65716530141</v>
      </c>
      <c r="V137" s="100">
        <f t="shared" si="45"/>
        <v>0.40552236367857097</v>
      </c>
      <c r="W137" s="97">
        <v>2.7054671454842198</v>
      </c>
      <c r="X137" s="97">
        <v>3.7876540036779076</v>
      </c>
      <c r="Y137" s="96">
        <f t="shared" si="51"/>
        <v>0.26205239379050699</v>
      </c>
      <c r="Z137" s="100">
        <f t="shared" si="46"/>
        <v>0.28965883119897928</v>
      </c>
      <c r="AA137" s="93">
        <v>100</v>
      </c>
      <c r="AB137" s="95">
        <v>100</v>
      </c>
      <c r="AC137" s="114">
        <f t="shared" si="52"/>
        <v>100</v>
      </c>
      <c r="AD137" s="79">
        <f t="shared" si="40"/>
        <v>60.582799756713634</v>
      </c>
      <c r="AE137" s="79">
        <f t="shared" si="47"/>
        <v>60.582799756713634</v>
      </c>
      <c r="AF137" s="80">
        <f t="shared" si="53"/>
        <v>191470.72697509828</v>
      </c>
      <c r="AG137" s="96">
        <f t="shared" si="54"/>
        <v>0.37092424991123557</v>
      </c>
      <c r="AH137" s="100">
        <f t="shared" si="55"/>
        <v>0.41000001235836325</v>
      </c>
    </row>
    <row r="138" spans="1:34">
      <c r="A138" s="20">
        <v>2046</v>
      </c>
      <c r="B138" s="20">
        <v>47</v>
      </c>
      <c r="C138" s="20" t="s">
        <v>8</v>
      </c>
      <c r="D138" s="24">
        <v>25.114370000000001</v>
      </c>
      <c r="E138" s="24">
        <v>28.786052006315799</v>
      </c>
      <c r="F138" s="24">
        <v>32.753397280000002</v>
      </c>
      <c r="G138" s="23">
        <v>60818.518799999998</v>
      </c>
      <c r="H138" s="23">
        <v>52748.2552</v>
      </c>
      <c r="I138" s="92">
        <v>70161.892300000007</v>
      </c>
      <c r="J138" s="93">
        <v>6.0602434140000003</v>
      </c>
      <c r="K138" s="94">
        <f t="shared" si="41"/>
        <v>-5.2604369650871998</v>
      </c>
      <c r="L138" s="94">
        <f t="shared" si="42"/>
        <v>-6.4596800000000005</v>
      </c>
      <c r="M138" s="94">
        <f t="shared" si="43"/>
        <v>-1.2419454277604889</v>
      </c>
      <c r="N138" s="94">
        <f t="shared" si="44"/>
        <v>-6.9018189788476887</v>
      </c>
      <c r="O138" s="95">
        <v>60</v>
      </c>
      <c r="P138" s="96">
        <f t="shared" si="48"/>
        <v>59.939703418291948</v>
      </c>
      <c r="Q138" s="97">
        <v>26.894585632562102</v>
      </c>
      <c r="R138" s="97">
        <v>0.164664790047543</v>
      </c>
      <c r="S138" s="96">
        <f t="shared" si="49"/>
        <v>0.36698682826833284</v>
      </c>
      <c r="T138" s="98">
        <v>316048</v>
      </c>
      <c r="U138" s="99">
        <f t="shared" si="50"/>
        <v>189438.23385944334</v>
      </c>
      <c r="V138" s="100">
        <f t="shared" si="45"/>
        <v>0.40564779509935012</v>
      </c>
      <c r="W138" s="97">
        <v>2.7054671454842198</v>
      </c>
      <c r="X138" s="97">
        <v>3.7876540036779076</v>
      </c>
      <c r="Y138" s="96">
        <f t="shared" si="51"/>
        <v>0.26213344876309491</v>
      </c>
      <c r="Z138" s="100">
        <f t="shared" si="46"/>
        <v>0.28974842507096438</v>
      </c>
      <c r="AA138" s="93">
        <v>100</v>
      </c>
      <c r="AB138" s="95">
        <v>100</v>
      </c>
      <c r="AC138" s="114">
        <f t="shared" si="52"/>
        <v>100</v>
      </c>
      <c r="AD138" s="79">
        <f t="shared" si="40"/>
        <v>60.601333869931217</v>
      </c>
      <c r="AE138" s="79">
        <f t="shared" si="47"/>
        <v>60.601333869931217</v>
      </c>
      <c r="AF138" s="80">
        <f t="shared" si="53"/>
        <v>191529.30366924021</v>
      </c>
      <c r="AG138" s="96">
        <f t="shared" si="54"/>
        <v>0.37103772687285846</v>
      </c>
      <c r="AH138" s="100">
        <f t="shared" si="55"/>
        <v>0.41012544377914234</v>
      </c>
    </row>
    <row r="139" spans="1:34">
      <c r="A139" s="20">
        <v>2047</v>
      </c>
      <c r="B139" s="20">
        <v>48</v>
      </c>
      <c r="C139" s="20" t="s">
        <v>8</v>
      </c>
      <c r="D139" s="24">
        <v>25.22644</v>
      </c>
      <c r="E139" s="24">
        <v>28.939028328421099</v>
      </c>
      <c r="F139" s="24">
        <v>33.117374290000001</v>
      </c>
      <c r="G139" s="23">
        <v>62182.942799999997</v>
      </c>
      <c r="H139" s="23">
        <v>53684.5216</v>
      </c>
      <c r="I139" s="92">
        <v>72067.397100000002</v>
      </c>
      <c r="J139" s="93">
        <v>6.0602434140000003</v>
      </c>
      <c r="K139" s="94">
        <f t="shared" si="41"/>
        <v>-5.3784514545431996</v>
      </c>
      <c r="L139" s="94">
        <f t="shared" si="42"/>
        <v>-6.5971200000000003</v>
      </c>
      <c r="M139" s="94">
        <f t="shared" si="43"/>
        <v>-1.2485454382013998</v>
      </c>
      <c r="N139" s="94">
        <f t="shared" si="44"/>
        <v>-7.1638734787445992</v>
      </c>
      <c r="O139" s="95">
        <v>60</v>
      </c>
      <c r="P139" s="96">
        <f t="shared" si="48"/>
        <v>59.953592893194681</v>
      </c>
      <c r="Q139" s="97">
        <v>26.894585632562102</v>
      </c>
      <c r="R139" s="97">
        <v>0.164664790047543</v>
      </c>
      <c r="S139" s="96">
        <f t="shared" si="49"/>
        <v>0.36707186796739999</v>
      </c>
      <c r="T139" s="98">
        <v>316048</v>
      </c>
      <c r="U139" s="99">
        <f t="shared" si="50"/>
        <v>189482.13126708393</v>
      </c>
      <c r="V139" s="100">
        <f t="shared" si="45"/>
        <v>0.40574179347685391</v>
      </c>
      <c r="W139" s="97">
        <v>2.7054671454842198</v>
      </c>
      <c r="X139" s="97">
        <v>3.7876540036779076</v>
      </c>
      <c r="Y139" s="96">
        <f t="shared" si="51"/>
        <v>0.26219419140528571</v>
      </c>
      <c r="Z139" s="100">
        <f t="shared" si="46"/>
        <v>0.28981556676918141</v>
      </c>
      <c r="AA139" s="93">
        <v>100</v>
      </c>
      <c r="AB139" s="95">
        <v>100</v>
      </c>
      <c r="AC139" s="114">
        <f t="shared" si="52"/>
        <v>100</v>
      </c>
      <c r="AD139" s="79">
        <f t="shared" si="40"/>
        <v>60.615223344833957</v>
      </c>
      <c r="AE139" s="79">
        <f t="shared" si="47"/>
        <v>60.615223344833957</v>
      </c>
      <c r="AF139" s="80">
        <f t="shared" si="53"/>
        <v>191573.20107688085</v>
      </c>
      <c r="AG139" s="96">
        <f t="shared" si="54"/>
        <v>0.37112276657192572</v>
      </c>
      <c r="AH139" s="100">
        <f t="shared" si="55"/>
        <v>0.41021944215664641</v>
      </c>
    </row>
    <row r="140" spans="1:34">
      <c r="A140" s="20">
        <v>2048</v>
      </c>
      <c r="B140" s="20">
        <v>49</v>
      </c>
      <c r="C140" s="20" t="s">
        <v>8</v>
      </c>
      <c r="D140" s="24">
        <v>24.946149999999999</v>
      </c>
      <c r="E140" s="24">
        <v>28.578142728421</v>
      </c>
      <c r="F140" s="24">
        <v>33.725859999999997</v>
      </c>
      <c r="G140" s="23">
        <v>63577.976699999999</v>
      </c>
      <c r="H140" s="23">
        <v>54637.406499999997</v>
      </c>
      <c r="I140" s="92">
        <v>74024.653000000006</v>
      </c>
      <c r="J140" s="93">
        <v>6.0602434140000003</v>
      </c>
      <c r="K140" s="94">
        <f t="shared" si="41"/>
        <v>-5.4991135166897998</v>
      </c>
      <c r="L140" s="94">
        <f t="shared" si="42"/>
        <v>-6.7345600000000001</v>
      </c>
      <c r="M140" s="94">
        <f t="shared" si="43"/>
        <v>-1.2329753898749956</v>
      </c>
      <c r="N140" s="94">
        <f t="shared" si="44"/>
        <v>-7.4064054925647955</v>
      </c>
      <c r="O140" s="95">
        <v>60</v>
      </c>
      <c r="P140" s="96">
        <f t="shared" si="48"/>
        <v>59.963581125040015</v>
      </c>
      <c r="Q140" s="97">
        <v>26.894585632562102</v>
      </c>
      <c r="R140" s="97">
        <v>0.164664790047543</v>
      </c>
      <c r="S140" s="96">
        <f t="shared" si="49"/>
        <v>0.36713302191571612</v>
      </c>
      <c r="T140" s="98">
        <v>316048</v>
      </c>
      <c r="U140" s="99">
        <f t="shared" si="50"/>
        <v>189513.69887406647</v>
      </c>
      <c r="V140" s="100">
        <f t="shared" si="45"/>
        <v>0.40580938981106879</v>
      </c>
      <c r="W140" s="97">
        <v>2.7054671454842198</v>
      </c>
      <c r="X140" s="97">
        <v>3.7876540036779076</v>
      </c>
      <c r="Y140" s="96">
        <f t="shared" si="51"/>
        <v>0.26223787279694011</v>
      </c>
      <c r="Z140" s="100">
        <f t="shared" si="46"/>
        <v>0.28986384986504909</v>
      </c>
      <c r="AA140" s="93">
        <v>100</v>
      </c>
      <c r="AB140" s="95">
        <v>100</v>
      </c>
      <c r="AC140" s="114">
        <f t="shared" si="52"/>
        <v>100</v>
      </c>
      <c r="AD140" s="79">
        <f t="shared" si="40"/>
        <v>60.625211576679291</v>
      </c>
      <c r="AE140" s="79">
        <f t="shared" si="47"/>
        <v>60.625211576679291</v>
      </c>
      <c r="AF140" s="80">
        <f t="shared" si="53"/>
        <v>191604.76868386337</v>
      </c>
      <c r="AG140" s="96">
        <f t="shared" si="54"/>
        <v>0.37118392052024185</v>
      </c>
      <c r="AH140" s="100">
        <f t="shared" si="55"/>
        <v>0.41028703849086112</v>
      </c>
    </row>
    <row r="141" spans="1:34">
      <c r="A141" s="20">
        <v>2049</v>
      </c>
      <c r="B141" s="20">
        <v>50</v>
      </c>
      <c r="C141" s="20" t="s">
        <v>8</v>
      </c>
      <c r="D141" s="24">
        <v>25.199470000000002</v>
      </c>
      <c r="E141" s="24">
        <v>28.896710586315798</v>
      </c>
      <c r="F141" s="24">
        <v>32.924618870000003</v>
      </c>
      <c r="G141" s="23">
        <v>65004.3073</v>
      </c>
      <c r="H141" s="23">
        <v>55607.2048</v>
      </c>
      <c r="I141" s="92">
        <v>76035.065400000007</v>
      </c>
      <c r="J141" s="93">
        <v>6.0602434140000003</v>
      </c>
      <c r="K141" s="94">
        <f t="shared" si="41"/>
        <v>-5.6224825556061999</v>
      </c>
      <c r="L141" s="94">
        <f t="shared" si="42"/>
        <v>-6.8719999999999999</v>
      </c>
      <c r="M141" s="94">
        <f t="shared" si="43"/>
        <v>-1.2467196815360089</v>
      </c>
      <c r="N141" s="94">
        <f t="shared" si="44"/>
        <v>-7.6809588231422081</v>
      </c>
      <c r="O141" s="95">
        <v>60</v>
      </c>
      <c r="P141" s="96">
        <f t="shared" si="48"/>
        <v>59.972320845289261</v>
      </c>
      <c r="Q141" s="97">
        <v>26.894585632562102</v>
      </c>
      <c r="R141" s="97">
        <v>0.164664790047543</v>
      </c>
      <c r="S141" s="96">
        <f t="shared" si="49"/>
        <v>0.36718653172693155</v>
      </c>
      <c r="T141" s="98">
        <v>316048</v>
      </c>
      <c r="U141" s="99">
        <f t="shared" si="50"/>
        <v>189541.3205851198</v>
      </c>
      <c r="V141" s="100">
        <f t="shared" si="45"/>
        <v>0.40586853672115863</v>
      </c>
      <c r="W141" s="97">
        <v>2.7054671454842198</v>
      </c>
      <c r="X141" s="97">
        <v>3.7876540036779076</v>
      </c>
      <c r="Y141" s="96">
        <f t="shared" si="51"/>
        <v>0.26227609409066543</v>
      </c>
      <c r="Z141" s="100">
        <f t="shared" si="46"/>
        <v>0.28990609765797043</v>
      </c>
      <c r="AA141" s="93">
        <v>100</v>
      </c>
      <c r="AB141" s="95">
        <v>100</v>
      </c>
      <c r="AC141" s="114">
        <f t="shared" si="52"/>
        <v>100</v>
      </c>
      <c r="AD141" s="79">
        <f t="shared" si="40"/>
        <v>60.633951296928537</v>
      </c>
      <c r="AE141" s="79">
        <f t="shared" si="47"/>
        <v>60.633951296928537</v>
      </c>
      <c r="AF141" s="80">
        <f t="shared" si="53"/>
        <v>191632.39039491667</v>
      </c>
      <c r="AG141" s="96">
        <f t="shared" si="54"/>
        <v>0.37123743033145729</v>
      </c>
      <c r="AH141" s="100">
        <f t="shared" si="55"/>
        <v>0.41034618540095086</v>
      </c>
    </row>
    <row r="142" spans="1:34">
      <c r="A142" s="20">
        <v>2050</v>
      </c>
      <c r="B142" s="20">
        <v>51</v>
      </c>
      <c r="C142" s="20" t="s">
        <v>8</v>
      </c>
      <c r="D142" s="24">
        <v>24.537859999999998</v>
      </c>
      <c r="E142" s="24">
        <v>28.7385033215789</v>
      </c>
      <c r="F142" s="24">
        <v>33.058459210000002</v>
      </c>
      <c r="G142" s="23">
        <v>66462.636799999993</v>
      </c>
      <c r="H142" s="23">
        <v>56594.216699999997</v>
      </c>
      <c r="I142" s="92">
        <v>78100.077900000004</v>
      </c>
      <c r="J142" s="93">
        <v>6.0602434140000003</v>
      </c>
      <c r="K142" s="94">
        <f t="shared" si="41"/>
        <v>-5.7486193073791991</v>
      </c>
      <c r="L142" s="94">
        <f t="shared" si="42"/>
        <v>-7.0094400000000006</v>
      </c>
      <c r="M142" s="94">
        <f t="shared" si="43"/>
        <v>-1.2398939873062</v>
      </c>
      <c r="N142" s="94">
        <f t="shared" si="44"/>
        <v>-7.9377098806853992</v>
      </c>
      <c r="O142" s="95">
        <v>60</v>
      </c>
      <c r="P142" s="96">
        <f t="shared" si="48"/>
        <v>59.97858625509636</v>
      </c>
      <c r="Q142" s="97">
        <v>26.894585632562102</v>
      </c>
      <c r="R142" s="97">
        <v>0.164664790047543</v>
      </c>
      <c r="S142" s="96">
        <f t="shared" si="49"/>
        <v>0.36722489232502903</v>
      </c>
      <c r="T142" s="98">
        <v>316048</v>
      </c>
      <c r="U142" s="99">
        <f t="shared" si="50"/>
        <v>189561.12228750694</v>
      </c>
      <c r="V142" s="100">
        <f t="shared" si="45"/>
        <v>0.40591093849375171</v>
      </c>
      <c r="W142" s="97">
        <v>2.7054671454842198</v>
      </c>
      <c r="X142" s="97">
        <v>3.7876540036779076</v>
      </c>
      <c r="Y142" s="96">
        <f t="shared" si="51"/>
        <v>0.26230349451787788</v>
      </c>
      <c r="Z142" s="100">
        <f t="shared" si="46"/>
        <v>0.28993638463839411</v>
      </c>
      <c r="AA142" s="93">
        <v>100</v>
      </c>
      <c r="AB142" s="95">
        <v>100</v>
      </c>
      <c r="AC142" s="114">
        <f t="shared" si="52"/>
        <v>100</v>
      </c>
      <c r="AD142" s="79">
        <f t="shared" si="40"/>
        <v>60.640216706735629</v>
      </c>
      <c r="AE142" s="79">
        <f t="shared" si="47"/>
        <v>60.640216706735629</v>
      </c>
      <c r="AF142" s="80">
        <f t="shared" si="53"/>
        <v>191652.19209730384</v>
      </c>
      <c r="AG142" s="96">
        <f t="shared" si="54"/>
        <v>0.37127579092955471</v>
      </c>
      <c r="AH142" s="100">
        <f t="shared" si="55"/>
        <v>0.41038858717354404</v>
      </c>
    </row>
    <row r="143" spans="1:34">
      <c r="A143" s="20">
        <v>2016</v>
      </c>
      <c r="B143" s="20">
        <v>17</v>
      </c>
      <c r="C143" s="20" t="s">
        <v>10</v>
      </c>
      <c r="D143" s="24">
        <v>13.91192</v>
      </c>
      <c r="E143" s="24">
        <v>16.659035546315799</v>
      </c>
      <c r="F143" s="24">
        <v>19.283951609999999</v>
      </c>
      <c r="G143" s="23">
        <v>30865.018199999999</v>
      </c>
      <c r="H143" s="23">
        <v>30795.123200000002</v>
      </c>
      <c r="I143" s="92">
        <v>31065.032899999998</v>
      </c>
      <c r="J143" s="93">
        <v>7.8562791680000004</v>
      </c>
      <c r="K143" s="94">
        <f t="shared" si="41"/>
        <v>-2.6696388841908001</v>
      </c>
      <c r="L143" s="94">
        <f t="shared" si="42"/>
        <v>-2.3364799999999999</v>
      </c>
      <c r="M143" s="94">
        <f t="shared" si="43"/>
        <v>-0.71873742961024889</v>
      </c>
      <c r="N143" s="94">
        <f t="shared" si="44"/>
        <v>2.1314228541989522</v>
      </c>
      <c r="O143" s="95">
        <v>30</v>
      </c>
      <c r="P143" s="96">
        <f t="shared" si="48"/>
        <v>3.1823997299544304</v>
      </c>
      <c r="Q143" s="97">
        <v>3.44657223478035</v>
      </c>
      <c r="R143" s="97">
        <v>4.9922846815353701E-2</v>
      </c>
      <c r="S143" s="96">
        <f t="shared" si="49"/>
        <v>4.6096365722583812E-2</v>
      </c>
      <c r="T143" s="98">
        <v>4418564</v>
      </c>
      <c r="U143" s="99">
        <f t="shared" si="50"/>
        <v>140616.36880386368</v>
      </c>
      <c r="V143" s="100">
        <f t="shared" si="45"/>
        <v>0.30110458062276169</v>
      </c>
      <c r="W143" s="97">
        <v>2.9826702548758499</v>
      </c>
      <c r="X143" s="97">
        <v>2.9826702548758499</v>
      </c>
      <c r="Y143" s="96">
        <f t="shared" si="51"/>
        <v>4.6096365722583812E-2</v>
      </c>
      <c r="Z143" s="100">
        <f t="shared" si="46"/>
        <v>0.30110458062276169</v>
      </c>
      <c r="AA143" s="93">
        <v>9.5970683438024498</v>
      </c>
      <c r="AC143" s="114">
        <f t="shared" si="52"/>
        <v>9.5970683438024498</v>
      </c>
      <c r="AD143" s="79">
        <f>O143/(EXP(N143)+1)</f>
        <v>3.1823997299544304</v>
      </c>
      <c r="AE143" s="79">
        <f t="shared" si="47"/>
        <v>3.1823997299544304</v>
      </c>
      <c r="AF143" s="80">
        <f t="shared" si="53"/>
        <v>140616.36880386368</v>
      </c>
      <c r="AG143" s="96">
        <f t="shared" si="54"/>
        <v>4.6096365722583812E-2</v>
      </c>
      <c r="AH143" s="100">
        <f t="shared" si="55"/>
        <v>0.30110458062276169</v>
      </c>
    </row>
    <row r="144" spans="1:34">
      <c r="A144" s="20">
        <v>2017</v>
      </c>
      <c r="B144" s="20">
        <v>18</v>
      </c>
      <c r="C144" s="20" t="s">
        <v>10</v>
      </c>
      <c r="D144" s="24">
        <v>13.574630000000001</v>
      </c>
      <c r="E144" s="24">
        <v>17.0702922089474</v>
      </c>
      <c r="F144" s="24">
        <v>20.707740000000001</v>
      </c>
      <c r="G144" s="23">
        <v>31103.8433</v>
      </c>
      <c r="H144" s="23">
        <v>30963.1312</v>
      </c>
      <c r="I144" s="92">
        <v>31508.274099999999</v>
      </c>
      <c r="J144" s="93">
        <v>7.8562791680000004</v>
      </c>
      <c r="K144" s="94">
        <f t="shared" si="41"/>
        <v>-2.6902958223902003</v>
      </c>
      <c r="L144" s="94">
        <f t="shared" si="42"/>
        <v>-2.4739200000000001</v>
      </c>
      <c r="M144" s="94">
        <f t="shared" si="43"/>
        <v>-0.73648068706282666</v>
      </c>
      <c r="N144" s="94">
        <f t="shared" si="44"/>
        <v>1.9555826585469733</v>
      </c>
      <c r="O144" s="95">
        <v>30</v>
      </c>
      <c r="P144" s="96">
        <f t="shared" si="48"/>
        <v>3.7183770273408361</v>
      </c>
      <c r="Q144" s="97">
        <v>3.44657223478035</v>
      </c>
      <c r="R144" s="97">
        <v>4.9922846815353701E-2</v>
      </c>
      <c r="S144" s="96">
        <f t="shared" si="49"/>
        <v>5.3859879930674703E-2</v>
      </c>
      <c r="T144" s="98">
        <v>4418564</v>
      </c>
      <c r="U144" s="99">
        <f t="shared" si="50"/>
        <v>164298.86871435234</v>
      </c>
      <c r="V144" s="100">
        <f t="shared" si="45"/>
        <v>0.35181638085131617</v>
      </c>
      <c r="W144" s="97">
        <v>2.9826702548758499</v>
      </c>
      <c r="X144" s="97">
        <v>2.9826702548758499</v>
      </c>
      <c r="Y144" s="96">
        <f t="shared" si="51"/>
        <v>5.3859879930674696E-2</v>
      </c>
      <c r="Z144" s="100">
        <f t="shared" si="46"/>
        <v>0.35181638085131617</v>
      </c>
      <c r="AA144" s="93">
        <v>10.2728409100876</v>
      </c>
      <c r="AC144" s="114">
        <f t="shared" si="52"/>
        <v>10.2728409100876</v>
      </c>
      <c r="AD144" s="79">
        <f t="shared" ref="AD144:AD147" si="56">O144/(EXP(N144)+1)</f>
        <v>3.7183770273408361</v>
      </c>
      <c r="AE144" s="79">
        <f t="shared" si="47"/>
        <v>3.7183770273408361</v>
      </c>
      <c r="AF144" s="80">
        <f t="shared" si="53"/>
        <v>164298.86871435234</v>
      </c>
      <c r="AG144" s="96">
        <f t="shared" si="54"/>
        <v>5.3859879930674696E-2</v>
      </c>
      <c r="AH144" s="100">
        <f t="shared" si="55"/>
        <v>0.35181638085131617</v>
      </c>
    </row>
    <row r="145" spans="1:34">
      <c r="A145" s="20">
        <v>2018</v>
      </c>
      <c r="B145" s="20">
        <v>19</v>
      </c>
      <c r="C145" s="20" t="s">
        <v>10</v>
      </c>
      <c r="D145" s="24">
        <v>14.19167</v>
      </c>
      <c r="E145" s="24">
        <v>16.835541258421099</v>
      </c>
      <c r="F145" s="24">
        <v>21.206055289999998</v>
      </c>
      <c r="G145" s="23">
        <v>31344.516299999999</v>
      </c>
      <c r="H145" s="23">
        <v>31132.055700000001</v>
      </c>
      <c r="I145" s="92">
        <v>31957.839599999999</v>
      </c>
      <c r="J145" s="93">
        <v>7.8562791680000004</v>
      </c>
      <c r="K145" s="94">
        <f t="shared" si="41"/>
        <v>-2.7111125928522002</v>
      </c>
      <c r="L145" s="94">
        <f t="shared" si="42"/>
        <v>-2.6113600000000003</v>
      </c>
      <c r="M145" s="94">
        <f t="shared" si="43"/>
        <v>-0.72635259205331992</v>
      </c>
      <c r="N145" s="94">
        <f t="shared" si="44"/>
        <v>1.8074539830944798</v>
      </c>
      <c r="O145" s="95">
        <v>30</v>
      </c>
      <c r="P145" s="96">
        <f t="shared" si="48"/>
        <v>4.228383495863457</v>
      </c>
      <c r="Q145" s="97">
        <v>3.44657223478035</v>
      </c>
      <c r="R145" s="97">
        <v>4.9922846815353701E-2</v>
      </c>
      <c r="S145" s="96">
        <f t="shared" si="49"/>
        <v>6.1247212349232562E-2</v>
      </c>
      <c r="T145" s="98">
        <v>4418564</v>
      </c>
      <c r="U145" s="99">
        <f t="shared" si="50"/>
        <v>186833.8309301642</v>
      </c>
      <c r="V145" s="100">
        <f t="shared" si="45"/>
        <v>0.40007093617130374</v>
      </c>
      <c r="W145" s="97">
        <v>2.9826702548758499</v>
      </c>
      <c r="X145" s="97">
        <v>2.9826702548758499</v>
      </c>
      <c r="Y145" s="96">
        <f t="shared" si="51"/>
        <v>6.1247212349232569E-2</v>
      </c>
      <c r="Z145" s="100">
        <f t="shared" si="46"/>
        <v>0.40007093617130374</v>
      </c>
      <c r="AA145" s="93">
        <v>10.948613476372699</v>
      </c>
      <c r="AC145" s="114">
        <f t="shared" si="52"/>
        <v>10.948613476372699</v>
      </c>
      <c r="AD145" s="79">
        <f t="shared" si="56"/>
        <v>4.228383495863457</v>
      </c>
      <c r="AE145" s="79">
        <f t="shared" si="47"/>
        <v>4.228383495863457</v>
      </c>
      <c r="AF145" s="80">
        <f t="shared" si="53"/>
        <v>186833.8309301642</v>
      </c>
      <c r="AG145" s="96">
        <f t="shared" si="54"/>
        <v>6.1247212349232569E-2</v>
      </c>
      <c r="AH145" s="100">
        <f t="shared" si="55"/>
        <v>0.40007093617130374</v>
      </c>
    </row>
    <row r="146" spans="1:34">
      <c r="A146" s="20">
        <v>2019</v>
      </c>
      <c r="B146" s="20">
        <v>20</v>
      </c>
      <c r="C146" s="20" t="s">
        <v>10</v>
      </c>
      <c r="D146" s="24">
        <v>14.05625</v>
      </c>
      <c r="E146" s="24">
        <v>17.364308238947402</v>
      </c>
      <c r="F146" s="24">
        <v>21.48553407</v>
      </c>
      <c r="G146" s="23">
        <v>31587.051599999999</v>
      </c>
      <c r="H146" s="23">
        <v>31301.9018</v>
      </c>
      <c r="I146" s="92">
        <v>32413.819599999999</v>
      </c>
      <c r="J146" s="93">
        <v>7.8562791680000004</v>
      </c>
      <c r="K146" s="94">
        <f t="shared" si="41"/>
        <v>-2.7320904410904001</v>
      </c>
      <c r="L146" s="94">
        <f t="shared" si="42"/>
        <v>-2.7488000000000001</v>
      </c>
      <c r="M146" s="94">
        <f t="shared" si="43"/>
        <v>-0.74916571466114668</v>
      </c>
      <c r="N146" s="94">
        <f t="shared" si="44"/>
        <v>1.6262230122484533</v>
      </c>
      <c r="O146" s="95">
        <v>30</v>
      </c>
      <c r="P146" s="96">
        <f t="shared" si="48"/>
        <v>4.9304528356467356</v>
      </c>
      <c r="Q146" s="97">
        <v>3.44657223478035</v>
      </c>
      <c r="R146" s="97">
        <v>4.9922846815353701E-2</v>
      </c>
      <c r="S146" s="96">
        <f t="shared" si="49"/>
        <v>7.1416533551923331E-2</v>
      </c>
      <c r="T146" s="98">
        <v>4418564</v>
      </c>
      <c r="U146" s="99">
        <f t="shared" si="50"/>
        <v>217855.21403286583</v>
      </c>
      <c r="V146" s="100">
        <f t="shared" si="45"/>
        <v>0.46649763050946924</v>
      </c>
      <c r="W146" s="97">
        <v>2.9826702548758499</v>
      </c>
      <c r="X146" s="97">
        <v>2.9826702548758499</v>
      </c>
      <c r="Y146" s="96">
        <f t="shared" si="51"/>
        <v>7.1416533551923331E-2</v>
      </c>
      <c r="Z146" s="100">
        <f t="shared" si="46"/>
        <v>0.46649763050946924</v>
      </c>
      <c r="AA146" s="93">
        <v>11.6243860426578</v>
      </c>
      <c r="AC146" s="114">
        <f t="shared" si="52"/>
        <v>11.6243860426578</v>
      </c>
      <c r="AD146" s="79">
        <f t="shared" si="56"/>
        <v>4.9304528356467356</v>
      </c>
      <c r="AE146" s="79">
        <f t="shared" si="47"/>
        <v>4.9304528356467356</v>
      </c>
      <c r="AF146" s="80">
        <f t="shared" si="53"/>
        <v>217855.21403286583</v>
      </c>
      <c r="AG146" s="96">
        <f t="shared" si="54"/>
        <v>7.1416533551923331E-2</v>
      </c>
      <c r="AH146" s="100">
        <f t="shared" si="55"/>
        <v>0.46649763050946924</v>
      </c>
    </row>
    <row r="147" spans="1:34">
      <c r="A147" s="20">
        <v>2020</v>
      </c>
      <c r="B147" s="20">
        <v>21</v>
      </c>
      <c r="C147" s="20" t="s">
        <v>10</v>
      </c>
      <c r="D147" s="24">
        <v>14.229979999999999</v>
      </c>
      <c r="E147" s="24">
        <v>17.108328756842099</v>
      </c>
      <c r="F147" s="24">
        <v>21.512278819999999</v>
      </c>
      <c r="G147" s="23">
        <v>31831.463599999999</v>
      </c>
      <c r="H147" s="23">
        <v>31472.674500000001</v>
      </c>
      <c r="I147" s="92">
        <v>32876.3056</v>
      </c>
      <c r="J147" s="93">
        <v>7.8562791680000004</v>
      </c>
      <c r="K147" s="94">
        <f t="shared" si="41"/>
        <v>-2.7532306126183999</v>
      </c>
      <c r="L147" s="94">
        <f t="shared" si="42"/>
        <v>-2.8862399999999999</v>
      </c>
      <c r="M147" s="94">
        <f t="shared" si="43"/>
        <v>-0.73812173588519558</v>
      </c>
      <c r="N147" s="94">
        <f t="shared" si="44"/>
        <v>1.4786868194964051</v>
      </c>
      <c r="O147" s="95">
        <v>30</v>
      </c>
      <c r="P147" s="96">
        <f t="shared" si="48"/>
        <v>5.5687754817050745</v>
      </c>
      <c r="Q147" s="97">
        <v>3.44657223478035</v>
      </c>
      <c r="R147" s="97">
        <v>4.9922846815353701E-2</v>
      </c>
      <c r="S147" s="96">
        <f t="shared" si="49"/>
        <v>8.0662497804859581E-2</v>
      </c>
      <c r="T147" s="98">
        <v>4418564</v>
      </c>
      <c r="U147" s="99">
        <f t="shared" si="50"/>
        <v>246059.90867544699</v>
      </c>
      <c r="V147" s="100">
        <f t="shared" si="45"/>
        <v>0.52689289476062595</v>
      </c>
      <c r="W147" s="97">
        <v>2.9826702548758499</v>
      </c>
      <c r="X147" s="97">
        <v>2.9826702548758499</v>
      </c>
      <c r="Y147" s="96">
        <f t="shared" si="51"/>
        <v>8.0662497804859568E-2</v>
      </c>
      <c r="Z147" s="100">
        <f t="shared" si="46"/>
        <v>0.52689289476062595</v>
      </c>
      <c r="AA147" s="93">
        <v>12.300158608942899</v>
      </c>
      <c r="AC147" s="114">
        <f t="shared" si="52"/>
        <v>12.300158608942899</v>
      </c>
      <c r="AD147" s="79">
        <f t="shared" si="56"/>
        <v>5.5687754817050745</v>
      </c>
      <c r="AE147" s="79">
        <f t="shared" si="47"/>
        <v>5.5687754817050745</v>
      </c>
      <c r="AF147" s="80">
        <f t="shared" si="53"/>
        <v>246059.90867544699</v>
      </c>
      <c r="AG147" s="96">
        <f t="shared" si="54"/>
        <v>8.0662497804859568E-2</v>
      </c>
      <c r="AH147" s="100">
        <f t="shared" si="55"/>
        <v>0.52689289476062595</v>
      </c>
    </row>
    <row r="148" spans="1:34">
      <c r="A148" s="20">
        <v>2021</v>
      </c>
      <c r="B148" s="20">
        <v>22</v>
      </c>
      <c r="C148" s="20" t="s">
        <v>10</v>
      </c>
      <c r="D148" s="24">
        <v>14.51444</v>
      </c>
      <c r="E148" s="24">
        <v>16.910560772105299</v>
      </c>
      <c r="F148" s="24">
        <v>20.771058759999999</v>
      </c>
      <c r="G148" s="23">
        <v>32077.766800000001</v>
      </c>
      <c r="H148" s="23">
        <v>31644.3789</v>
      </c>
      <c r="I148" s="92">
        <v>33345.390399999997</v>
      </c>
      <c r="J148" s="93">
        <v>7.8562791680000004</v>
      </c>
      <c r="K148" s="94">
        <f t="shared" si="41"/>
        <v>-2.7745343615992</v>
      </c>
      <c r="L148" s="94">
        <f t="shared" si="42"/>
        <v>-3.0236800000000001</v>
      </c>
      <c r="M148" s="94">
        <f t="shared" si="43"/>
        <v>-0.72958923395171105</v>
      </c>
      <c r="N148" s="94">
        <f t="shared" si="44"/>
        <v>1.3284755724490895</v>
      </c>
      <c r="O148" s="95">
        <v>30</v>
      </c>
      <c r="P148" s="96">
        <f t="shared" si="48"/>
        <v>6.2823490560925936</v>
      </c>
      <c r="Q148" s="97">
        <v>3.44657223478035</v>
      </c>
      <c r="R148" s="97">
        <v>4.9922846815353701E-2</v>
      </c>
      <c r="S148" s="96">
        <f t="shared" si="49"/>
        <v>9.0998455335691009E-2</v>
      </c>
      <c r="T148" s="98">
        <v>4418564</v>
      </c>
      <c r="U148" s="99">
        <f t="shared" si="50"/>
        <v>277589.61374684714</v>
      </c>
      <c r="V148" s="100">
        <f t="shared" si="45"/>
        <v>0.5944080688718667</v>
      </c>
      <c r="W148" s="97">
        <v>2.9826702548758499</v>
      </c>
      <c r="X148" s="97">
        <v>3.5792043058510199</v>
      </c>
      <c r="Y148" s="96">
        <f t="shared" si="51"/>
        <v>7.5832046113075854E-2</v>
      </c>
      <c r="Z148" s="100">
        <f t="shared" si="46"/>
        <v>0.49534005739322229</v>
      </c>
      <c r="AA148" s="93">
        <v>12.975931175228</v>
      </c>
      <c r="AB148" s="95">
        <v>80</v>
      </c>
      <c r="AC148" s="114">
        <f t="shared" si="52"/>
        <v>80</v>
      </c>
      <c r="AD148" s="79">
        <f>(P148/100+0.03*(AC148/100-AA148/100)+(AF147-U147)/T148)*100</f>
        <v>8.293071120835755</v>
      </c>
      <c r="AE148" s="79">
        <f t="shared" si="47"/>
        <v>8.293071120835755</v>
      </c>
      <c r="AF148" s="80">
        <f t="shared" si="53"/>
        <v>366434.65503964515</v>
      </c>
      <c r="AG148" s="96">
        <f t="shared" si="54"/>
        <v>0.12012332572530636</v>
      </c>
      <c r="AH148" s="100">
        <f t="shared" si="55"/>
        <v>0.78465369337802904</v>
      </c>
    </row>
    <row r="149" spans="1:34">
      <c r="A149" s="20">
        <v>2022</v>
      </c>
      <c r="B149" s="20">
        <v>23</v>
      </c>
      <c r="C149" s="20" t="s">
        <v>10</v>
      </c>
      <c r="D149" s="24">
        <v>14.86219</v>
      </c>
      <c r="E149" s="24">
        <v>17.225728424210502</v>
      </c>
      <c r="F149" s="24">
        <v>21.78399778</v>
      </c>
      <c r="G149" s="23">
        <v>32325.9758</v>
      </c>
      <c r="H149" s="23">
        <v>31817.020100000002</v>
      </c>
      <c r="I149" s="92">
        <v>33821.168100000003</v>
      </c>
      <c r="J149" s="93">
        <v>7.8562791680000004</v>
      </c>
      <c r="K149" s="94">
        <f t="shared" si="41"/>
        <v>-2.7960029508452</v>
      </c>
      <c r="L149" s="94">
        <f t="shared" si="42"/>
        <v>-3.1611200000000004</v>
      </c>
      <c r="M149" s="94">
        <f t="shared" si="43"/>
        <v>-0.74318682713413786</v>
      </c>
      <c r="N149" s="94">
        <f t="shared" si="44"/>
        <v>1.1559693900206627</v>
      </c>
      <c r="O149" s="95">
        <v>30</v>
      </c>
      <c r="P149" s="96">
        <f t="shared" si="48"/>
        <v>7.1820131777797815</v>
      </c>
      <c r="Q149" s="97">
        <v>3.44657223478035</v>
      </c>
      <c r="R149" s="97">
        <v>4.9922846815353701E-2</v>
      </c>
      <c r="S149" s="96">
        <f t="shared" si="49"/>
        <v>0.10402989384117807</v>
      </c>
      <c r="T149" s="98">
        <v>4418564</v>
      </c>
      <c r="U149" s="99">
        <f t="shared" si="50"/>
        <v>317341.84874863341</v>
      </c>
      <c r="V149" s="100">
        <f t="shared" si="45"/>
        <v>0.67953030713507978</v>
      </c>
      <c r="W149" s="97">
        <v>2.9826702548758499</v>
      </c>
      <c r="X149" s="97">
        <v>3.5792043058510199</v>
      </c>
      <c r="Y149" s="96">
        <f t="shared" si="51"/>
        <v>8.6691578200981723E-2</v>
      </c>
      <c r="Z149" s="100">
        <f t="shared" si="46"/>
        <v>0.56627525594589978</v>
      </c>
      <c r="AA149" s="93">
        <v>13.651703741513099</v>
      </c>
      <c r="AB149" s="95">
        <v>80</v>
      </c>
      <c r="AC149" s="114">
        <f t="shared" si="52"/>
        <v>80</v>
      </c>
      <c r="AD149" s="79">
        <f t="shared" ref="AD149:AD177" si="57">(P149/100+0.03*(AC149/100-AA149/100)+(AF148-U148)/T149)*100</f>
        <v>11.183184130277551</v>
      </c>
      <c r="AE149" s="79">
        <f t="shared" si="47"/>
        <v>11.183184130277551</v>
      </c>
      <c r="AF149" s="80">
        <f t="shared" si="53"/>
        <v>494136.148034157</v>
      </c>
      <c r="AG149" s="96">
        <f t="shared" si="54"/>
        <v>0.16198598207512133</v>
      </c>
      <c r="AH149" s="100">
        <f t="shared" si="55"/>
        <v>1.0581033978476877</v>
      </c>
    </row>
    <row r="150" spans="1:34">
      <c r="A150" s="20">
        <v>2023</v>
      </c>
      <c r="B150" s="20">
        <v>24</v>
      </c>
      <c r="C150" s="20" t="s">
        <v>10</v>
      </c>
      <c r="D150" s="24">
        <v>14.898759999999999</v>
      </c>
      <c r="E150" s="24">
        <v>16.881171206842101</v>
      </c>
      <c r="F150" s="24">
        <v>19.500969999999999</v>
      </c>
      <c r="G150" s="23">
        <v>32576.105299999999</v>
      </c>
      <c r="H150" s="23">
        <v>31990.603200000001</v>
      </c>
      <c r="I150" s="92">
        <v>34303.734400000001</v>
      </c>
      <c r="J150" s="93">
        <v>7.8562791680000004</v>
      </c>
      <c r="K150" s="94">
        <f t="shared" si="41"/>
        <v>-2.8176376518181998</v>
      </c>
      <c r="L150" s="94">
        <f t="shared" si="42"/>
        <v>-3.2985600000000002</v>
      </c>
      <c r="M150" s="94">
        <f t="shared" si="43"/>
        <v>-0.72832125054799568</v>
      </c>
      <c r="N150" s="94">
        <f t="shared" si="44"/>
        <v>1.0117602656338047</v>
      </c>
      <c r="O150" s="95">
        <v>30</v>
      </c>
      <c r="P150" s="96">
        <f t="shared" si="48"/>
        <v>7.9990651582239112</v>
      </c>
      <c r="Q150" s="97">
        <v>3.44657223478035</v>
      </c>
      <c r="R150" s="97">
        <v>4.9922846815353701E-2</v>
      </c>
      <c r="S150" s="96">
        <f t="shared" si="49"/>
        <v>0.11586471350585083</v>
      </c>
      <c r="T150" s="98">
        <v>4418564</v>
      </c>
      <c r="U150" s="99">
        <f t="shared" si="50"/>
        <v>353443.8134178248</v>
      </c>
      <c r="V150" s="100">
        <f t="shared" si="45"/>
        <v>0.75683615014498651</v>
      </c>
      <c r="W150" s="97">
        <v>2.9826702548758499</v>
      </c>
      <c r="X150" s="97">
        <v>3.5792043058510199</v>
      </c>
      <c r="Y150" s="96">
        <f t="shared" si="51"/>
        <v>9.6553927921542382E-2</v>
      </c>
      <c r="Z150" s="100">
        <f t="shared" si="46"/>
        <v>0.63069679178748872</v>
      </c>
      <c r="AA150" s="93">
        <v>14.3274763077982</v>
      </c>
      <c r="AB150" s="95">
        <v>80</v>
      </c>
      <c r="AC150" s="114">
        <f t="shared" si="52"/>
        <v>80</v>
      </c>
      <c r="AD150" s="79">
        <f t="shared" si="57"/>
        <v>13.970411821487735</v>
      </c>
      <c r="AE150" s="79">
        <f t="shared" si="47"/>
        <v>13.970411821487735</v>
      </c>
      <c r="AF150" s="80">
        <f t="shared" si="53"/>
        <v>617291.58739600133</v>
      </c>
      <c r="AG150" s="96">
        <f t="shared" si="54"/>
        <v>0.20235836703883464</v>
      </c>
      <c r="AH150" s="100">
        <f t="shared" si="55"/>
        <v>1.3218185487643224</v>
      </c>
    </row>
    <row r="151" spans="1:34">
      <c r="A151" s="20">
        <v>2024</v>
      </c>
      <c r="B151" s="20">
        <v>25</v>
      </c>
      <c r="C151" s="20" t="s">
        <v>10</v>
      </c>
      <c r="D151" s="24">
        <v>13.811210000000001</v>
      </c>
      <c r="E151" s="24">
        <v>17.351218841578898</v>
      </c>
      <c r="F151" s="24">
        <v>21.859706469999999</v>
      </c>
      <c r="G151" s="23">
        <v>32828.170299999998</v>
      </c>
      <c r="H151" s="23">
        <v>32165.1332</v>
      </c>
      <c r="I151" s="92">
        <v>34793.186000000002</v>
      </c>
      <c r="J151" s="93">
        <v>7.8562791680000004</v>
      </c>
      <c r="K151" s="94">
        <f t="shared" si="41"/>
        <v>-2.8394397619281997</v>
      </c>
      <c r="L151" s="94">
        <f t="shared" si="42"/>
        <v>-3.4359999999999999</v>
      </c>
      <c r="M151" s="94">
        <f t="shared" si="43"/>
        <v>-0.74860098570108002</v>
      </c>
      <c r="N151" s="94">
        <f t="shared" si="44"/>
        <v>0.83223842037072115</v>
      </c>
      <c r="O151" s="95">
        <v>30</v>
      </c>
      <c r="P151" s="96">
        <f t="shared" si="48"/>
        <v>9.0951592828076837</v>
      </c>
      <c r="Q151" s="97">
        <v>3.44657223478035</v>
      </c>
      <c r="R151" s="97">
        <v>4.9922846815353701E-2</v>
      </c>
      <c r="S151" s="96">
        <f t="shared" si="49"/>
        <v>0.13174139774435548</v>
      </c>
      <c r="T151" s="98">
        <v>4418564</v>
      </c>
      <c r="U151" s="99">
        <f t="shared" si="50"/>
        <v>401875.43381279847</v>
      </c>
      <c r="V151" s="100">
        <f t="shared" si="45"/>
        <v>0.86054372609761365</v>
      </c>
      <c r="W151" s="97">
        <v>2.9826702548758499</v>
      </c>
      <c r="X151" s="97">
        <v>3.5792043058510199</v>
      </c>
      <c r="Y151" s="96">
        <f t="shared" si="51"/>
        <v>0.10978449812029623</v>
      </c>
      <c r="Z151" s="100">
        <f t="shared" si="46"/>
        <v>0.71711977174801145</v>
      </c>
      <c r="AA151" s="93">
        <v>15.003248874083299</v>
      </c>
      <c r="AB151" s="95">
        <v>80</v>
      </c>
      <c r="AC151" s="114">
        <f t="shared" si="52"/>
        <v>80</v>
      </c>
      <c r="AD151" s="79">
        <f t="shared" si="57"/>
        <v>17.016408479849009</v>
      </c>
      <c r="AE151" s="79">
        <f t="shared" si="47"/>
        <v>17.016408479849009</v>
      </c>
      <c r="AF151" s="80">
        <f t="shared" si="53"/>
        <v>751880.89918355551</v>
      </c>
      <c r="AG151" s="96">
        <f t="shared" si="54"/>
        <v>0.24647896403109243</v>
      </c>
      <c r="AH151" s="100">
        <f t="shared" si="55"/>
        <v>1.6100172743239609</v>
      </c>
    </row>
    <row r="152" spans="1:34">
      <c r="A152" s="20">
        <v>2025</v>
      </c>
      <c r="B152" s="20">
        <v>26</v>
      </c>
      <c r="C152" s="20" t="s">
        <v>10</v>
      </c>
      <c r="D152" s="24">
        <v>14.62082</v>
      </c>
      <c r="E152" s="24">
        <v>17.962875302105299</v>
      </c>
      <c r="F152" s="24">
        <v>21.321249999999999</v>
      </c>
      <c r="G152" s="23">
        <v>33082.185700000002</v>
      </c>
      <c r="H152" s="23">
        <v>32340.6155</v>
      </c>
      <c r="I152" s="92">
        <v>35289.621200000001</v>
      </c>
      <c r="J152" s="93">
        <v>7.8562791680000004</v>
      </c>
      <c r="K152" s="94">
        <f t="shared" si="41"/>
        <v>-2.8614105699358001</v>
      </c>
      <c r="L152" s="94">
        <f t="shared" si="42"/>
        <v>-3.5734400000000002</v>
      </c>
      <c r="M152" s="94">
        <f t="shared" si="43"/>
        <v>-0.77499029203403103</v>
      </c>
      <c r="N152" s="94">
        <f t="shared" si="44"/>
        <v>0.64643830603016905</v>
      </c>
      <c r="O152" s="95">
        <v>30</v>
      </c>
      <c r="P152" s="96">
        <f t="shared" si="48"/>
        <v>10.313778155039261</v>
      </c>
      <c r="Q152" s="97">
        <v>3.44657223478035</v>
      </c>
      <c r="R152" s="97">
        <v>4.9922846815353701E-2</v>
      </c>
      <c r="S152" s="96">
        <f t="shared" si="49"/>
        <v>0.14939282621894051</v>
      </c>
      <c r="T152" s="98">
        <v>4418564</v>
      </c>
      <c r="U152" s="99">
        <f t="shared" si="50"/>
        <v>455720.88859842898</v>
      </c>
      <c r="V152" s="100">
        <f t="shared" si="45"/>
        <v>0.97584405151195952</v>
      </c>
      <c r="W152" s="97">
        <v>2.9826702548758499</v>
      </c>
      <c r="X152" s="97">
        <v>3.5792043058510199</v>
      </c>
      <c r="Y152" s="96">
        <f t="shared" si="51"/>
        <v>0.12449402184911712</v>
      </c>
      <c r="Z152" s="100">
        <f t="shared" si="46"/>
        <v>0.8132033762599663</v>
      </c>
      <c r="AA152" s="93">
        <v>15.6790214403684</v>
      </c>
      <c r="AB152" s="95">
        <v>80</v>
      </c>
      <c r="AC152" s="114">
        <f t="shared" si="52"/>
        <v>80</v>
      </c>
      <c r="AD152" s="79">
        <f t="shared" si="57"/>
        <v>20.164656708869533</v>
      </c>
      <c r="AE152" s="79">
        <f t="shared" si="47"/>
        <v>20.164656708869533</v>
      </c>
      <c r="AF152" s="80">
        <f t="shared" si="53"/>
        <v>890988.26206169394</v>
      </c>
      <c r="AG152" s="96">
        <f t="shared" si="54"/>
        <v>0.29208065271414324</v>
      </c>
      <c r="AH152" s="100">
        <f t="shared" si="55"/>
        <v>1.9078905910456005</v>
      </c>
    </row>
    <row r="153" spans="1:34">
      <c r="A153" s="20">
        <v>2026</v>
      </c>
      <c r="B153" s="20">
        <v>27</v>
      </c>
      <c r="C153" s="20" t="s">
        <v>10</v>
      </c>
      <c r="D153" s="24">
        <v>15.34587</v>
      </c>
      <c r="E153" s="24">
        <v>17.798037951052599</v>
      </c>
      <c r="F153" s="24">
        <v>20.472300000000001</v>
      </c>
      <c r="G153" s="23">
        <v>33338.166599999997</v>
      </c>
      <c r="H153" s="23">
        <v>32517.055100000001</v>
      </c>
      <c r="I153" s="92">
        <v>35793.139600000002</v>
      </c>
      <c r="J153" s="93">
        <v>7.8562791680000004</v>
      </c>
      <c r="K153" s="94">
        <f t="shared" si="41"/>
        <v>-2.8835513819003999</v>
      </c>
      <c r="L153" s="94">
        <f t="shared" si="42"/>
        <v>-3.7108800000000004</v>
      </c>
      <c r="M153" s="94">
        <f t="shared" si="43"/>
        <v>-0.76787854936021338</v>
      </c>
      <c r="N153" s="94">
        <f t="shared" si="44"/>
        <v>0.49396923673938664</v>
      </c>
      <c r="O153" s="95">
        <v>30</v>
      </c>
      <c r="P153" s="96">
        <f t="shared" si="48"/>
        <v>11.368768910907324</v>
      </c>
      <c r="Q153" s="97">
        <v>3.44657223478035</v>
      </c>
      <c r="R153" s="97">
        <v>4.9922846815353701E-2</v>
      </c>
      <c r="S153" s="96">
        <f t="shared" si="49"/>
        <v>0.16467413712991641</v>
      </c>
      <c r="T153" s="98">
        <v>4418564</v>
      </c>
      <c r="U153" s="99">
        <f t="shared" si="50"/>
        <v>502336.33034054306</v>
      </c>
      <c r="V153" s="100">
        <f t="shared" si="45"/>
        <v>1.0756626085953251</v>
      </c>
      <c r="W153" s="97">
        <v>2.9826702548758499</v>
      </c>
      <c r="X153" s="97">
        <v>3.5792043058510199</v>
      </c>
      <c r="Y153" s="96">
        <f t="shared" si="51"/>
        <v>0.13722844760826369</v>
      </c>
      <c r="Z153" s="100">
        <f t="shared" si="46"/>
        <v>0.89638550716277088</v>
      </c>
      <c r="AA153" s="93">
        <v>16.354794006653499</v>
      </c>
      <c r="AB153" s="95">
        <v>80</v>
      </c>
      <c r="AC153" s="114">
        <f t="shared" si="52"/>
        <v>80</v>
      </c>
      <c r="AD153" s="79">
        <f t="shared" si="57"/>
        <v>23.129003644537992</v>
      </c>
      <c r="AE153" s="79">
        <f t="shared" si="47"/>
        <v>23.129003644537992</v>
      </c>
      <c r="AF153" s="80">
        <f t="shared" si="53"/>
        <v>1021969.8285962438</v>
      </c>
      <c r="AG153" s="96">
        <f t="shared" si="54"/>
        <v>0.33501857128829754</v>
      </c>
      <c r="AH153" s="100">
        <f t="shared" si="55"/>
        <v>2.1883639811365434</v>
      </c>
    </row>
    <row r="154" spans="1:34">
      <c r="A154" s="20">
        <v>2027</v>
      </c>
      <c r="B154" s="20">
        <v>28</v>
      </c>
      <c r="C154" s="20" t="s">
        <v>10</v>
      </c>
      <c r="D154" s="24">
        <v>15.541169999999999</v>
      </c>
      <c r="E154" s="24">
        <v>17.276854640526299</v>
      </c>
      <c r="F154" s="24">
        <v>19.47654</v>
      </c>
      <c r="G154" s="23">
        <v>33596.128299999997</v>
      </c>
      <c r="H154" s="23">
        <v>32694.457299999998</v>
      </c>
      <c r="I154" s="92">
        <v>36303.842199999999</v>
      </c>
      <c r="J154" s="93">
        <v>7.8562791680000004</v>
      </c>
      <c r="K154" s="94">
        <f t="shared" si="41"/>
        <v>-2.9058635211802</v>
      </c>
      <c r="L154" s="94">
        <f t="shared" si="42"/>
        <v>-3.8483200000000002</v>
      </c>
      <c r="M154" s="94">
        <f t="shared" si="43"/>
        <v>-0.74539261661086664</v>
      </c>
      <c r="N154" s="94">
        <f t="shared" si="44"/>
        <v>0.35670303020893401</v>
      </c>
      <c r="O154" s="95">
        <v>30</v>
      </c>
      <c r="P154" s="96">
        <f t="shared" si="48"/>
        <v>12.35273708989186</v>
      </c>
      <c r="Q154" s="97">
        <v>3.44657223478035</v>
      </c>
      <c r="R154" s="97">
        <v>4.9922846815353701E-2</v>
      </c>
      <c r="S154" s="96">
        <f t="shared" si="49"/>
        <v>0.17892670151110604</v>
      </c>
      <c r="T154" s="98">
        <v>4418564</v>
      </c>
      <c r="U154" s="99">
        <f t="shared" si="50"/>
        <v>545813.59406860941</v>
      </c>
      <c r="V154" s="100">
        <f t="shared" si="45"/>
        <v>1.1687613237223289</v>
      </c>
      <c r="W154" s="97">
        <v>2.9826702548758499</v>
      </c>
      <c r="X154" s="97">
        <v>3.5792043058510199</v>
      </c>
      <c r="Y154" s="96">
        <f t="shared" si="51"/>
        <v>0.14910558459258838</v>
      </c>
      <c r="Z154" s="100">
        <f t="shared" si="46"/>
        <v>0.97396776976860755</v>
      </c>
      <c r="AA154" s="93">
        <v>17.0305665729386</v>
      </c>
      <c r="AB154" s="95">
        <v>80</v>
      </c>
      <c r="AC154" s="114">
        <f t="shared" si="52"/>
        <v>80</v>
      </c>
      <c r="AD154" s="79">
        <f t="shared" si="57"/>
        <v>26.002054826334376</v>
      </c>
      <c r="AE154" s="79">
        <f t="shared" si="47"/>
        <v>26.002054826334376</v>
      </c>
      <c r="AF154" s="80">
        <f t="shared" si="53"/>
        <v>1148917.4338166732</v>
      </c>
      <c r="AG154" s="96">
        <f t="shared" si="54"/>
        <v>0.37663409078737825</v>
      </c>
      <c r="AH154" s="100">
        <f t="shared" si="55"/>
        <v>2.4601993709714085</v>
      </c>
    </row>
    <row r="155" spans="1:34">
      <c r="A155" s="20">
        <v>2028</v>
      </c>
      <c r="B155" s="20">
        <v>29</v>
      </c>
      <c r="C155" s="20" t="s">
        <v>10</v>
      </c>
      <c r="D155" s="24">
        <v>14.192270000000001</v>
      </c>
      <c r="E155" s="24">
        <v>16.9301492394737</v>
      </c>
      <c r="F155" s="24">
        <v>19.63053</v>
      </c>
      <c r="G155" s="23">
        <v>33856.085899999998</v>
      </c>
      <c r="H155" s="23">
        <v>32872.827299999997</v>
      </c>
      <c r="I155" s="92">
        <v>36821.831700000002</v>
      </c>
      <c r="J155" s="93">
        <v>7.8562791680000004</v>
      </c>
      <c r="K155" s="94">
        <f t="shared" si="41"/>
        <v>-2.9283482938345999</v>
      </c>
      <c r="L155" s="94">
        <f t="shared" si="42"/>
        <v>-3.98576</v>
      </c>
      <c r="M155" s="94">
        <f t="shared" si="43"/>
        <v>-0.73043435878785334</v>
      </c>
      <c r="N155" s="94">
        <f t="shared" si="44"/>
        <v>0.21173651537754712</v>
      </c>
      <c r="O155" s="95">
        <v>30</v>
      </c>
      <c r="P155" s="96">
        <f t="shared" si="48"/>
        <v>13.41788255992293</v>
      </c>
      <c r="Q155" s="97">
        <v>3.44657223478035</v>
      </c>
      <c r="R155" s="97">
        <v>4.9922846815353701E-2</v>
      </c>
      <c r="S155" s="96">
        <f t="shared" si="49"/>
        <v>0.19435510124108238</v>
      </c>
      <c r="T155" s="98">
        <v>4418564</v>
      </c>
      <c r="U155" s="99">
        <f t="shared" si="50"/>
        <v>592877.72835503297</v>
      </c>
      <c r="V155" s="100">
        <f t="shared" si="45"/>
        <v>1.2695406749261238</v>
      </c>
      <c r="W155" s="97">
        <v>2.9826702548758499</v>
      </c>
      <c r="X155" s="97">
        <v>3.5792043058510199</v>
      </c>
      <c r="Y155" s="96">
        <f t="shared" si="51"/>
        <v>0.16196258436756863</v>
      </c>
      <c r="Z155" s="100">
        <f t="shared" si="46"/>
        <v>1.0579505624384364</v>
      </c>
      <c r="AA155" s="93">
        <v>17.706339139223701</v>
      </c>
      <c r="AB155" s="95">
        <v>80</v>
      </c>
      <c r="AC155" s="114">
        <f t="shared" si="52"/>
        <v>80</v>
      </c>
      <c r="AD155" s="79">
        <f t="shared" si="57"/>
        <v>28.936010122188737</v>
      </c>
      <c r="AE155" s="79">
        <f t="shared" si="47"/>
        <v>28.936010122188737</v>
      </c>
      <c r="AF155" s="80">
        <f t="shared" si="53"/>
        <v>1278556.1262953875</v>
      </c>
      <c r="AG155" s="96">
        <f t="shared" si="54"/>
        <v>0.41913179308995818</v>
      </c>
      <c r="AH155" s="100">
        <f t="shared" si="55"/>
        <v>2.7377972385833464</v>
      </c>
    </row>
    <row r="156" spans="1:34">
      <c r="A156" s="20">
        <v>2029</v>
      </c>
      <c r="B156" s="20">
        <v>30</v>
      </c>
      <c r="C156" s="20" t="s">
        <v>10</v>
      </c>
      <c r="D156" s="24">
        <v>13.588850000000001</v>
      </c>
      <c r="E156" s="24">
        <v>17.4314649321053</v>
      </c>
      <c r="F156" s="24">
        <v>19.87621017</v>
      </c>
      <c r="G156" s="23">
        <v>34118.055099999998</v>
      </c>
      <c r="H156" s="23">
        <v>33052.1705</v>
      </c>
      <c r="I156" s="92">
        <v>37347.212</v>
      </c>
      <c r="J156" s="93">
        <v>7.8562791680000004</v>
      </c>
      <c r="K156" s="94">
        <f t="shared" si="41"/>
        <v>-2.9510070578194001</v>
      </c>
      <c r="L156" s="94">
        <f t="shared" si="42"/>
        <v>-4.1232000000000006</v>
      </c>
      <c r="M156" s="94">
        <f t="shared" si="43"/>
        <v>-0.75206312303075107</v>
      </c>
      <c r="N156" s="94">
        <f t="shared" si="44"/>
        <v>3.0008987149849009E-2</v>
      </c>
      <c r="O156" s="95">
        <v>30</v>
      </c>
      <c r="P156" s="96">
        <f t="shared" si="48"/>
        <v>14.774949485025603</v>
      </c>
      <c r="Q156" s="97">
        <v>3.44657223478035</v>
      </c>
      <c r="R156" s="97">
        <v>4.9922846815353701E-2</v>
      </c>
      <c r="S156" s="96">
        <f t="shared" si="49"/>
        <v>0.21401191955361118</v>
      </c>
      <c r="T156" s="98">
        <v>4418564</v>
      </c>
      <c r="U156" s="99">
        <f t="shared" si="50"/>
        <v>652840.59896352666</v>
      </c>
      <c r="V156" s="100">
        <f t="shared" si="45"/>
        <v>1.3979403424832575</v>
      </c>
      <c r="W156" s="97">
        <v>2.9826702548758499</v>
      </c>
      <c r="X156" s="97">
        <v>3.5792043058510199</v>
      </c>
      <c r="Y156" s="96">
        <f t="shared" si="51"/>
        <v>0.17834326629467601</v>
      </c>
      <c r="Z156" s="100">
        <f t="shared" si="46"/>
        <v>1.1649502854027145</v>
      </c>
      <c r="AA156" s="93">
        <v>18.382111705508802</v>
      </c>
      <c r="AB156" s="95">
        <v>80</v>
      </c>
      <c r="AC156" s="114">
        <f t="shared" si="52"/>
        <v>80</v>
      </c>
      <c r="AD156" s="79">
        <f t="shared" si="57"/>
        <v>32.14161369612615</v>
      </c>
      <c r="AE156" s="79">
        <f t="shared" si="47"/>
        <v>32.14161369612615</v>
      </c>
      <c r="AF156" s="80">
        <f t="shared" si="53"/>
        <v>1420197.7717960996</v>
      </c>
      <c r="AG156" s="96">
        <f t="shared" si="54"/>
        <v>0.46556426142980328</v>
      </c>
      <c r="AH156" s="100">
        <f t="shared" si="55"/>
        <v>3.0410972642489065</v>
      </c>
    </row>
    <row r="157" spans="1:34">
      <c r="A157" s="20">
        <v>2030</v>
      </c>
      <c r="B157" s="20">
        <v>31</v>
      </c>
      <c r="C157" s="20" t="s">
        <v>10</v>
      </c>
      <c r="D157" s="24">
        <v>14.408469999999999</v>
      </c>
      <c r="E157" s="24">
        <v>16.7957472142105</v>
      </c>
      <c r="F157" s="24">
        <v>21.416087149999999</v>
      </c>
      <c r="G157" s="23">
        <v>34382.051200000002</v>
      </c>
      <c r="H157" s="23">
        <v>33232.492100000003</v>
      </c>
      <c r="I157" s="92">
        <v>37880.088400000001</v>
      </c>
      <c r="J157" s="93">
        <v>7.8562791680000004</v>
      </c>
      <c r="K157" s="94">
        <f t="shared" si="41"/>
        <v>-2.9738411364928004</v>
      </c>
      <c r="L157" s="94">
        <f t="shared" si="42"/>
        <v>-4.2606400000000004</v>
      </c>
      <c r="M157" s="94">
        <f t="shared" si="43"/>
        <v>-0.72463571780989788</v>
      </c>
      <c r="N157" s="94">
        <f t="shared" si="44"/>
        <v>-0.10283768630269829</v>
      </c>
      <c r="O157" s="95">
        <v>30</v>
      </c>
      <c r="P157" s="96">
        <f t="shared" si="48"/>
        <v>15.770603634620548</v>
      </c>
      <c r="Q157" s="97">
        <v>3.44657223478035</v>
      </c>
      <c r="R157" s="97">
        <v>4.9922846815353701E-2</v>
      </c>
      <c r="S157" s="96">
        <f t="shared" si="49"/>
        <v>0.22843375266933796</v>
      </c>
      <c r="T157" s="98">
        <v>4418564</v>
      </c>
      <c r="U157" s="99">
        <f t="shared" si="50"/>
        <v>696834.21478203509</v>
      </c>
      <c r="V157" s="100">
        <f t="shared" si="45"/>
        <v>1.4921447324400754</v>
      </c>
      <c r="W157" s="97">
        <v>2.9826702548758499</v>
      </c>
      <c r="X157" s="97">
        <v>3.5792043058510199</v>
      </c>
      <c r="Y157" s="96">
        <f t="shared" si="51"/>
        <v>0.19036146055778166</v>
      </c>
      <c r="Z157" s="100">
        <f t="shared" si="46"/>
        <v>1.2434539437000629</v>
      </c>
      <c r="AA157" s="93">
        <v>19.057884271793899</v>
      </c>
      <c r="AB157" s="95">
        <v>80</v>
      </c>
      <c r="AC157" s="114">
        <f t="shared" si="52"/>
        <v>80</v>
      </c>
      <c r="AD157" s="79">
        <f t="shared" si="57"/>
        <v>34.965531317567283</v>
      </c>
      <c r="AE157" s="79">
        <f t="shared" si="47"/>
        <v>34.965531317567283</v>
      </c>
      <c r="AF157" s="80">
        <f t="shared" si="53"/>
        <v>1544974.3792067536</v>
      </c>
      <c r="AG157" s="96">
        <f t="shared" si="54"/>
        <v>0.50646809202755894</v>
      </c>
      <c r="AH157" s="100">
        <f t="shared" si="55"/>
        <v>3.3082838540144337</v>
      </c>
    </row>
    <row r="158" spans="1:34">
      <c r="A158" s="20">
        <v>2031</v>
      </c>
      <c r="B158" s="20">
        <v>32</v>
      </c>
      <c r="C158" s="20" t="s">
        <v>10</v>
      </c>
      <c r="D158" s="24">
        <v>15.03594</v>
      </c>
      <c r="E158" s="24">
        <v>17.030354988947401</v>
      </c>
      <c r="F158" s="24">
        <v>19.635738199999999</v>
      </c>
      <c r="G158" s="23">
        <v>34648.090199999999</v>
      </c>
      <c r="H158" s="23">
        <v>33413.797500000001</v>
      </c>
      <c r="I158" s="92">
        <v>38420.568099999997</v>
      </c>
      <c r="J158" s="93">
        <v>7.8562791680000004</v>
      </c>
      <c r="K158" s="94">
        <f t="shared" si="41"/>
        <v>-2.9968519137588001</v>
      </c>
      <c r="L158" s="94">
        <f t="shared" si="42"/>
        <v>-4.3980800000000002</v>
      </c>
      <c r="M158" s="94">
        <f t="shared" si="43"/>
        <v>-0.73475763564314667</v>
      </c>
      <c r="N158" s="94">
        <f t="shared" si="44"/>
        <v>-0.27341038140194618</v>
      </c>
      <c r="O158" s="95">
        <v>30</v>
      </c>
      <c r="P158" s="96">
        <f t="shared" si="48"/>
        <v>17.037898688659173</v>
      </c>
      <c r="Q158" s="97">
        <v>3.44657223478035</v>
      </c>
      <c r="R158" s="97">
        <v>4.9922846815353701E-2</v>
      </c>
      <c r="S158" s="96">
        <f t="shared" si="49"/>
        <v>0.24679024501677244</v>
      </c>
      <c r="T158" s="98">
        <v>4418564</v>
      </c>
      <c r="U158" s="99">
        <f t="shared" si="50"/>
        <v>752830.45781356632</v>
      </c>
      <c r="V158" s="100">
        <f t="shared" si="45"/>
        <v>1.6120505827893852</v>
      </c>
      <c r="W158" s="97">
        <v>2.9826702548758499</v>
      </c>
      <c r="X158" s="97">
        <v>3.8774713313386049</v>
      </c>
      <c r="Y158" s="96">
        <f t="shared" si="51"/>
        <v>0.1898386500129019</v>
      </c>
      <c r="Z158" s="100">
        <f t="shared" si="46"/>
        <v>1.2400389098379885</v>
      </c>
      <c r="AA158" s="93">
        <v>19.733656838079</v>
      </c>
      <c r="AB158" s="95">
        <v>90</v>
      </c>
      <c r="AC158" s="114">
        <f t="shared" si="52"/>
        <v>90</v>
      </c>
      <c r="AD158" s="79">
        <f t="shared" si="57"/>
        <v>38.340816666463532</v>
      </c>
      <c r="AE158" s="79">
        <f t="shared" si="47"/>
        <v>38.340816666463532</v>
      </c>
      <c r="AF158" s="80">
        <f t="shared" si="53"/>
        <v>1694113.5225303576</v>
      </c>
      <c r="AG158" s="96">
        <f t="shared" si="54"/>
        <v>0.55535836385492254</v>
      </c>
      <c r="AH158" s="100">
        <f t="shared" si="55"/>
        <v>3.6276384184003816</v>
      </c>
    </row>
    <row r="159" spans="1:34">
      <c r="A159" s="20">
        <v>2032</v>
      </c>
      <c r="B159" s="20">
        <v>33</v>
      </c>
      <c r="C159" s="20" t="s">
        <v>10</v>
      </c>
      <c r="D159" s="24">
        <v>15.06615</v>
      </c>
      <c r="E159" s="24">
        <v>17.717530728947398</v>
      </c>
      <c r="F159" s="24">
        <v>21.30348</v>
      </c>
      <c r="G159" s="23">
        <v>34916.187599999997</v>
      </c>
      <c r="H159" s="23">
        <v>33596.092100000002</v>
      </c>
      <c r="I159" s="92">
        <v>38968.759400000003</v>
      </c>
      <c r="J159" s="93">
        <v>7.8562791680000004</v>
      </c>
      <c r="K159" s="94">
        <f t="shared" si="41"/>
        <v>-3.0200407302743999</v>
      </c>
      <c r="L159" s="94">
        <f t="shared" si="42"/>
        <v>-4.53552</v>
      </c>
      <c r="M159" s="94">
        <f t="shared" si="43"/>
        <v>-0.76440514576970664</v>
      </c>
      <c r="N159" s="94">
        <f t="shared" si="44"/>
        <v>-0.46368670804410617</v>
      </c>
      <c r="O159" s="95">
        <v>30</v>
      </c>
      <c r="P159" s="96">
        <f t="shared" si="48"/>
        <v>18.416652015812481</v>
      </c>
      <c r="Q159" s="97">
        <v>3.44657223478035</v>
      </c>
      <c r="R159" s="97">
        <v>4.9922846815353701E-2</v>
      </c>
      <c r="S159" s="96">
        <f t="shared" si="49"/>
        <v>0.26676118613126226</v>
      </c>
      <c r="T159" s="98">
        <v>4418564</v>
      </c>
      <c r="U159" s="99">
        <f t="shared" si="50"/>
        <v>813751.55597596464</v>
      </c>
      <c r="V159" s="100">
        <f t="shared" si="45"/>
        <v>1.7425021217482195</v>
      </c>
      <c r="W159" s="97">
        <v>2.9826702548758499</v>
      </c>
      <c r="X159" s="97">
        <v>3.8774713313386049</v>
      </c>
      <c r="Y159" s="96">
        <f t="shared" si="51"/>
        <v>0.20520091240866328</v>
      </c>
      <c r="Z159" s="100">
        <f t="shared" si="46"/>
        <v>1.3403862474986306</v>
      </c>
      <c r="AA159" s="93">
        <v>20.409429404364101</v>
      </c>
      <c r="AB159" s="95">
        <v>90</v>
      </c>
      <c r="AC159" s="114">
        <f t="shared" si="52"/>
        <v>90</v>
      </c>
      <c r="AD159" s="79">
        <f t="shared" si="57"/>
        <v>41.807287111485913</v>
      </c>
      <c r="AE159" s="79">
        <f t="shared" si="47"/>
        <v>41.807287111485913</v>
      </c>
      <c r="AF159" s="80">
        <f t="shared" si="53"/>
        <v>1847281.7376847565</v>
      </c>
      <c r="AG159" s="96">
        <f t="shared" si="54"/>
        <v>0.60556943190405399</v>
      </c>
      <c r="AH159" s="100">
        <f t="shared" si="55"/>
        <v>3.9556205130961382</v>
      </c>
    </row>
    <row r="160" spans="1:34">
      <c r="A160" s="20">
        <v>2033</v>
      </c>
      <c r="B160" s="20">
        <v>34</v>
      </c>
      <c r="C160" s="20" t="s">
        <v>10</v>
      </c>
      <c r="D160" s="24">
        <v>15.63266</v>
      </c>
      <c r="E160" s="24">
        <v>17.8904831521053</v>
      </c>
      <c r="F160" s="24">
        <v>20.994866380000001</v>
      </c>
      <c r="G160" s="23">
        <v>35186.359499999999</v>
      </c>
      <c r="H160" s="23">
        <v>33779.381099999999</v>
      </c>
      <c r="I160" s="92">
        <v>39524.772299999997</v>
      </c>
      <c r="J160" s="93">
        <v>7.8562791680000004</v>
      </c>
      <c r="K160" s="94">
        <f t="shared" si="41"/>
        <v>-3.0434089785929999</v>
      </c>
      <c r="L160" s="94">
        <f t="shared" si="42"/>
        <v>-4.6729599999999998</v>
      </c>
      <c r="M160" s="94">
        <f t="shared" si="43"/>
        <v>-0.77186700511443107</v>
      </c>
      <c r="N160" s="94">
        <f t="shared" si="44"/>
        <v>-0.63195681570743034</v>
      </c>
      <c r="O160" s="95">
        <v>30</v>
      </c>
      <c r="P160" s="96">
        <f t="shared" si="48"/>
        <v>19.587990951402947</v>
      </c>
      <c r="Q160" s="97">
        <v>3.44657223478035</v>
      </c>
      <c r="R160" s="97">
        <v>4.9922846815353701E-2</v>
      </c>
      <c r="S160" s="96">
        <f t="shared" si="49"/>
        <v>0.28372777503958063</v>
      </c>
      <c r="T160" s="98">
        <v>4418564</v>
      </c>
      <c r="U160" s="99">
        <f t="shared" si="50"/>
        <v>865507.91650194814</v>
      </c>
      <c r="V160" s="100">
        <f t="shared" si="45"/>
        <v>1.8533290287669459</v>
      </c>
      <c r="W160" s="97">
        <v>2.9826702548758499</v>
      </c>
      <c r="X160" s="97">
        <v>3.8774713313386049</v>
      </c>
      <c r="Y160" s="96">
        <f t="shared" si="51"/>
        <v>0.21825213464583124</v>
      </c>
      <c r="Z160" s="100">
        <f t="shared" si="46"/>
        <v>1.4256377144361121</v>
      </c>
      <c r="AA160" s="93">
        <v>21.085201970649202</v>
      </c>
      <c r="AB160" s="95">
        <v>90</v>
      </c>
      <c r="AC160" s="114">
        <f t="shared" si="52"/>
        <v>90</v>
      </c>
      <c r="AD160" s="79">
        <f t="shared" si="57"/>
        <v>45.046069987956905</v>
      </c>
      <c r="AE160" s="79">
        <f t="shared" si="47"/>
        <v>45.046069987956905</v>
      </c>
      <c r="AF160" s="80">
        <f t="shared" si="53"/>
        <v>1990389.4319026682</v>
      </c>
      <c r="AG160" s="96">
        <f t="shared" si="54"/>
        <v>0.65248249520172674</v>
      </c>
      <c r="AH160" s="100">
        <f t="shared" si="55"/>
        <v>4.2620598175520694</v>
      </c>
    </row>
    <row r="161" spans="1:34">
      <c r="A161" s="20">
        <v>2034</v>
      </c>
      <c r="B161" s="20">
        <v>35</v>
      </c>
      <c r="C161" s="20" t="s">
        <v>10</v>
      </c>
      <c r="D161" s="24">
        <v>14.740959999999999</v>
      </c>
      <c r="E161" s="24">
        <v>17.622535035263201</v>
      </c>
      <c r="F161" s="24">
        <v>21.463521069999999</v>
      </c>
      <c r="G161" s="23">
        <v>35458.622000000003</v>
      </c>
      <c r="H161" s="23">
        <v>33963.6702</v>
      </c>
      <c r="I161" s="92">
        <v>40088.7186</v>
      </c>
      <c r="J161" s="93">
        <v>7.8562791680000004</v>
      </c>
      <c r="K161" s="94">
        <f t="shared" si="41"/>
        <v>-3.0669580512680001</v>
      </c>
      <c r="L161" s="94">
        <f t="shared" si="42"/>
        <v>-4.8104000000000005</v>
      </c>
      <c r="M161" s="94">
        <f t="shared" si="43"/>
        <v>-0.76030665156139554</v>
      </c>
      <c r="N161" s="94">
        <f t="shared" si="44"/>
        <v>-0.78138553482939577</v>
      </c>
      <c r="O161" s="95">
        <v>30</v>
      </c>
      <c r="P161" s="96">
        <f t="shared" si="48"/>
        <v>20.579359546943657</v>
      </c>
      <c r="Q161" s="97">
        <v>3.44657223478035</v>
      </c>
      <c r="R161" s="97">
        <v>4.9922846815353701E-2</v>
      </c>
      <c r="S161" s="96">
        <f t="shared" si="49"/>
        <v>0.29808753283989414</v>
      </c>
      <c r="T161" s="98">
        <v>4418564</v>
      </c>
      <c r="U161" s="99">
        <f t="shared" si="50"/>
        <v>909312.17237181554</v>
      </c>
      <c r="V161" s="100">
        <f t="shared" si="45"/>
        <v>1.9471279385623335</v>
      </c>
      <c r="W161" s="97">
        <v>2.9826702548758499</v>
      </c>
      <c r="X161" s="97">
        <v>3.8774713313386049</v>
      </c>
      <c r="Y161" s="96">
        <f t="shared" si="51"/>
        <v>0.22929810218453398</v>
      </c>
      <c r="Z161" s="100">
        <f t="shared" si="46"/>
        <v>1.4977907219710254</v>
      </c>
      <c r="AA161" s="93">
        <v>21.760974536934299</v>
      </c>
      <c r="AB161" s="95">
        <v>90</v>
      </c>
      <c r="AC161" s="114">
        <f t="shared" si="52"/>
        <v>90</v>
      </c>
      <c r="AD161" s="79">
        <f t="shared" si="57"/>
        <v>48.084609347389588</v>
      </c>
      <c r="AE161" s="79">
        <f t="shared" si="47"/>
        <v>48.084609347389588</v>
      </c>
      <c r="AF161" s="80">
        <f t="shared" si="53"/>
        <v>2124649.2381643914</v>
      </c>
      <c r="AG161" s="96">
        <f t="shared" si="54"/>
        <v>0.69649507484610729</v>
      </c>
      <c r="AH161" s="100">
        <f t="shared" si="55"/>
        <v>4.5495529664849457</v>
      </c>
    </row>
    <row r="162" spans="1:34">
      <c r="A162" s="20">
        <v>2035</v>
      </c>
      <c r="B162" s="20">
        <v>36</v>
      </c>
      <c r="C162" s="20" t="s">
        <v>10</v>
      </c>
      <c r="D162" s="24">
        <v>15.512510000000001</v>
      </c>
      <c r="E162" s="24">
        <v>17.885260631052599</v>
      </c>
      <c r="F162" s="24">
        <v>19.952310000000001</v>
      </c>
      <c r="G162" s="23">
        <v>35732.991099999999</v>
      </c>
      <c r="H162" s="23">
        <v>34148.964599999999</v>
      </c>
      <c r="I162" s="92">
        <v>40660.711300000003</v>
      </c>
      <c r="J162" s="93">
        <v>7.8562791680000004</v>
      </c>
      <c r="K162" s="94">
        <f t="shared" si="41"/>
        <v>-3.0906893322034001</v>
      </c>
      <c r="L162" s="94">
        <f t="shared" si="42"/>
        <v>-4.9478400000000002</v>
      </c>
      <c r="M162" s="94">
        <f t="shared" si="43"/>
        <v>-0.77164168466613337</v>
      </c>
      <c r="N162" s="94">
        <f t="shared" si="44"/>
        <v>-0.95389184886953338</v>
      </c>
      <c r="O162" s="95">
        <v>30</v>
      </c>
      <c r="P162" s="96">
        <f t="shared" si="48"/>
        <v>21.656915589816727</v>
      </c>
      <c r="Q162" s="97">
        <v>3.44657223478035</v>
      </c>
      <c r="R162" s="97">
        <v>4.9922846815353701E-2</v>
      </c>
      <c r="S162" s="96">
        <f t="shared" si="49"/>
        <v>0.31369569700963168</v>
      </c>
      <c r="T162" s="98">
        <v>4418564</v>
      </c>
      <c r="U162" s="99">
        <f t="shared" si="50"/>
        <v>956924.6757620296</v>
      </c>
      <c r="V162" s="100">
        <f t="shared" si="45"/>
        <v>2.0490815232527977</v>
      </c>
      <c r="W162" s="97">
        <v>2.9826702548758499</v>
      </c>
      <c r="X162" s="97">
        <v>3.8774713313386049</v>
      </c>
      <c r="Y162" s="96">
        <f t="shared" si="51"/>
        <v>0.24130438231510135</v>
      </c>
      <c r="Z162" s="100">
        <f t="shared" si="46"/>
        <v>1.5762165563483057</v>
      </c>
      <c r="AA162" s="93">
        <v>22.4367471032194</v>
      </c>
      <c r="AB162" s="95">
        <v>90</v>
      </c>
      <c r="AC162" s="114">
        <f t="shared" si="52"/>
        <v>90</v>
      </c>
      <c r="AD162" s="79">
        <f t="shared" si="57"/>
        <v>51.189062977166074</v>
      </c>
      <c r="AE162" s="79">
        <f t="shared" si="47"/>
        <v>51.189062977166074</v>
      </c>
      <c r="AF162" s="80">
        <f t="shared" si="53"/>
        <v>2261821.5086463885</v>
      </c>
      <c r="AG162" s="96">
        <f t="shared" si="54"/>
        <v>0.7414624083146244</v>
      </c>
      <c r="AH162" s="100">
        <f t="shared" si="55"/>
        <v>4.8432826320131799</v>
      </c>
    </row>
    <row r="163" spans="1:34">
      <c r="A163" s="20">
        <v>2036</v>
      </c>
      <c r="B163" s="20">
        <v>37</v>
      </c>
      <c r="C163" s="20" t="s">
        <v>10</v>
      </c>
      <c r="D163" s="24">
        <v>15.626950000000001</v>
      </c>
      <c r="E163" s="24">
        <v>17.0376756484211</v>
      </c>
      <c r="F163" s="24">
        <v>18.212345169999999</v>
      </c>
      <c r="G163" s="23">
        <v>36009.483200000002</v>
      </c>
      <c r="H163" s="23">
        <v>34335.269999999997</v>
      </c>
      <c r="I163" s="92">
        <v>41240.865400000002</v>
      </c>
      <c r="J163" s="93">
        <v>7.8562791680000004</v>
      </c>
      <c r="K163" s="94">
        <f t="shared" si="41"/>
        <v>-3.1146042399008005</v>
      </c>
      <c r="L163" s="94">
        <f t="shared" si="42"/>
        <v>-5.08528</v>
      </c>
      <c r="M163" s="94">
        <f t="shared" si="43"/>
        <v>-0.73507347817547997</v>
      </c>
      <c r="N163" s="94">
        <f t="shared" si="44"/>
        <v>-1.0786785500762801</v>
      </c>
      <c r="O163" s="95">
        <v>30</v>
      </c>
      <c r="P163" s="96">
        <f t="shared" si="48"/>
        <v>22.387314892851528</v>
      </c>
      <c r="Q163" s="97">
        <v>3.44657223478035</v>
      </c>
      <c r="R163" s="97">
        <v>4.9922846815353701E-2</v>
      </c>
      <c r="S163" s="96">
        <f t="shared" si="49"/>
        <v>0.32427537154872382</v>
      </c>
      <c r="T163" s="98">
        <v>4418564</v>
      </c>
      <c r="U163" s="99">
        <f t="shared" si="50"/>
        <v>989197.83642217622</v>
      </c>
      <c r="V163" s="100">
        <f t="shared" si="45"/>
        <v>2.1181886733563458</v>
      </c>
      <c r="W163" s="97">
        <v>2.9826702548758499</v>
      </c>
      <c r="X163" s="97">
        <v>3.8774713313386049</v>
      </c>
      <c r="Y163" s="96">
        <f t="shared" si="51"/>
        <v>0.24944259349901832</v>
      </c>
      <c r="Z163" s="100">
        <f t="shared" si="46"/>
        <v>1.6293759025818038</v>
      </c>
      <c r="AA163" s="93">
        <v>23.112519669504302</v>
      </c>
      <c r="AB163" s="95">
        <v>90</v>
      </c>
      <c r="AC163" s="114">
        <f t="shared" si="52"/>
        <v>90</v>
      </c>
      <c r="AD163" s="79">
        <f t="shared" si="57"/>
        <v>53.926086690115746</v>
      </c>
      <c r="AE163" s="79">
        <f t="shared" si="47"/>
        <v>53.926086690115746</v>
      </c>
      <c r="AF163" s="80">
        <f t="shared" si="53"/>
        <v>2382758.6530982461</v>
      </c>
      <c r="AG163" s="96">
        <f t="shared" si="54"/>
        <v>0.78110759960720888</v>
      </c>
      <c r="AH163" s="100">
        <f t="shared" si="55"/>
        <v>5.1022477046547827</v>
      </c>
    </row>
    <row r="164" spans="1:34">
      <c r="A164" s="20">
        <v>2037</v>
      </c>
      <c r="B164" s="20">
        <v>38</v>
      </c>
      <c r="C164" s="20" t="s">
        <v>10</v>
      </c>
      <c r="D164" s="24">
        <v>14.902240000000001</v>
      </c>
      <c r="E164" s="24">
        <v>17.2148548557895</v>
      </c>
      <c r="F164" s="24">
        <v>21.18655</v>
      </c>
      <c r="G164" s="23">
        <v>36288.114699999998</v>
      </c>
      <c r="H164" s="23">
        <v>34522.591800000002</v>
      </c>
      <c r="I164" s="92">
        <v>41829.297200000001</v>
      </c>
      <c r="J164" s="93">
        <v>7.8562791680000004</v>
      </c>
      <c r="K164" s="94">
        <f t="shared" si="41"/>
        <v>-3.1387041928618</v>
      </c>
      <c r="L164" s="94">
        <f t="shared" si="42"/>
        <v>-5.2227200000000007</v>
      </c>
      <c r="M164" s="94">
        <f t="shared" si="43"/>
        <v>-0.74271769789818221</v>
      </c>
      <c r="N164" s="94">
        <f t="shared" si="44"/>
        <v>-1.2478627227599826</v>
      </c>
      <c r="O164" s="95">
        <v>30</v>
      </c>
      <c r="P164" s="96">
        <f t="shared" si="48"/>
        <v>23.307890069809822</v>
      </c>
      <c r="Q164" s="97">
        <v>3.44657223478035</v>
      </c>
      <c r="R164" s="97">
        <v>4.9922846815353701E-2</v>
      </c>
      <c r="S164" s="96">
        <f t="shared" si="49"/>
        <v>0.33760970212724278</v>
      </c>
      <c r="T164" s="98">
        <v>4418564</v>
      </c>
      <c r="U164" s="99">
        <f t="shared" si="50"/>
        <v>1029874.0397841916</v>
      </c>
      <c r="V164" s="100">
        <f t="shared" si="45"/>
        <v>2.2052894231398179</v>
      </c>
      <c r="W164" s="97">
        <v>2.9826702548758499</v>
      </c>
      <c r="X164" s="97">
        <v>3.8774713313386049</v>
      </c>
      <c r="Y164" s="96">
        <f t="shared" si="51"/>
        <v>0.25969977086710988</v>
      </c>
      <c r="Z164" s="100">
        <f t="shared" si="46"/>
        <v>1.6963764793383211</v>
      </c>
      <c r="AA164" s="93">
        <v>23.788292235789399</v>
      </c>
      <c r="AB164" s="95">
        <v>90</v>
      </c>
      <c r="AC164" s="114">
        <f t="shared" si="52"/>
        <v>90</v>
      </c>
      <c r="AD164" s="79">
        <f t="shared" si="57"/>
        <v>56.833013100000372</v>
      </c>
      <c r="AE164" s="79">
        <f t="shared" si="47"/>
        <v>56.833013100000372</v>
      </c>
      <c r="AF164" s="80">
        <f t="shared" si="53"/>
        <v>2511203.0569519005</v>
      </c>
      <c r="AG164" s="96">
        <f t="shared" si="54"/>
        <v>0.82321379439393283</v>
      </c>
      <c r="AH164" s="100">
        <f t="shared" si="55"/>
        <v>5.3772882186765942</v>
      </c>
    </row>
    <row r="165" spans="1:34">
      <c r="A165" s="20">
        <v>2038</v>
      </c>
      <c r="B165" s="20">
        <v>39</v>
      </c>
      <c r="C165" s="20" t="s">
        <v>10</v>
      </c>
      <c r="D165" s="24">
        <v>15.38613</v>
      </c>
      <c r="E165" s="24">
        <v>17.235293891052599</v>
      </c>
      <c r="F165" s="24">
        <v>19.118289999999998</v>
      </c>
      <c r="G165" s="23">
        <v>36568.902199999997</v>
      </c>
      <c r="H165" s="23">
        <v>34710.9355</v>
      </c>
      <c r="I165" s="92">
        <v>42426.124799999998</v>
      </c>
      <c r="J165" s="93">
        <v>7.8562791680000004</v>
      </c>
      <c r="K165" s="94">
        <f t="shared" si="41"/>
        <v>-3.1629906268868</v>
      </c>
      <c r="L165" s="94">
        <f t="shared" si="42"/>
        <v>-5.3601600000000005</v>
      </c>
      <c r="M165" s="94">
        <f t="shared" si="43"/>
        <v>-0.74359951963557336</v>
      </c>
      <c r="N165" s="94">
        <f t="shared" si="44"/>
        <v>-1.4104709785223735</v>
      </c>
      <c r="O165" s="95">
        <v>30</v>
      </c>
      <c r="P165" s="96">
        <f t="shared" si="48"/>
        <v>24.115206560501615</v>
      </c>
      <c r="Q165" s="97">
        <v>3.44657223478035</v>
      </c>
      <c r="R165" s="97">
        <v>4.9922846815353701E-2</v>
      </c>
      <c r="S165" s="96">
        <f t="shared" si="49"/>
        <v>0.34930350534703342</v>
      </c>
      <c r="T165" s="98">
        <v>4418564</v>
      </c>
      <c r="U165" s="99">
        <f t="shared" si="50"/>
        <v>1065545.8356079627</v>
      </c>
      <c r="V165" s="100">
        <f t="shared" si="45"/>
        <v>2.2816741371880034</v>
      </c>
      <c r="W165" s="97">
        <v>2.9826702548758499</v>
      </c>
      <c r="X165" s="97">
        <v>3.8774713313386049</v>
      </c>
      <c r="Y165" s="96">
        <f t="shared" si="51"/>
        <v>0.2686950041131026</v>
      </c>
      <c r="Z165" s="100">
        <f t="shared" si="46"/>
        <v>1.7551339516830797</v>
      </c>
      <c r="AA165" s="93">
        <v>24.4640648020745</v>
      </c>
      <c r="AB165" s="95">
        <v>90</v>
      </c>
      <c r="AC165" s="114">
        <f t="shared" si="52"/>
        <v>90</v>
      </c>
      <c r="AD165" s="79">
        <f t="shared" si="57"/>
        <v>59.606407646629933</v>
      </c>
      <c r="AE165" s="79">
        <f t="shared" si="47"/>
        <v>59.606407646629933</v>
      </c>
      <c r="AF165" s="80">
        <f t="shared" si="53"/>
        <v>2633747.2699672375</v>
      </c>
      <c r="AG165" s="96">
        <f t="shared" si="54"/>
        <v>0.86338580927664099</v>
      </c>
      <c r="AH165" s="100">
        <f t="shared" si="55"/>
        <v>5.6396945386634005</v>
      </c>
    </row>
    <row r="166" spans="1:34">
      <c r="A166" s="20">
        <v>2039</v>
      </c>
      <c r="B166" s="20">
        <v>40</v>
      </c>
      <c r="C166" s="20" t="s">
        <v>10</v>
      </c>
      <c r="D166" s="24">
        <v>14.957459999999999</v>
      </c>
      <c r="E166" s="24">
        <v>17.7911882610526</v>
      </c>
      <c r="F166" s="24">
        <v>20.930602</v>
      </c>
      <c r="G166" s="23">
        <v>36851.862399999998</v>
      </c>
      <c r="H166" s="23">
        <v>34900.306799999998</v>
      </c>
      <c r="I166" s="92">
        <v>43031.468000000001</v>
      </c>
      <c r="J166" s="93">
        <v>7.8562791680000004</v>
      </c>
      <c r="K166" s="94">
        <f t="shared" si="41"/>
        <v>-3.1874649864255997</v>
      </c>
      <c r="L166" s="94">
        <f t="shared" si="42"/>
        <v>-5.4976000000000003</v>
      </c>
      <c r="M166" s="94">
        <f t="shared" si="43"/>
        <v>-0.76758302633485342</v>
      </c>
      <c r="N166" s="94">
        <f t="shared" si="44"/>
        <v>-1.5963688447604527</v>
      </c>
      <c r="O166" s="95">
        <v>30</v>
      </c>
      <c r="P166" s="96">
        <f t="shared" si="48"/>
        <v>24.945308072307029</v>
      </c>
      <c r="Q166" s="97">
        <v>3.44657223478035</v>
      </c>
      <c r="R166" s="97">
        <v>4.9922846815353701E-2</v>
      </c>
      <c r="S166" s="96">
        <f t="shared" si="49"/>
        <v>0.36132734462620519</v>
      </c>
      <c r="T166" s="98">
        <v>4418564</v>
      </c>
      <c r="U166" s="99">
        <f t="shared" si="50"/>
        <v>1102224.4021720523</v>
      </c>
      <c r="V166" s="100">
        <f t="shared" si="45"/>
        <v>2.3602146691123407</v>
      </c>
      <c r="W166" s="97">
        <v>2.9826702548758499</v>
      </c>
      <c r="X166" s="97">
        <v>3.8774713313386049</v>
      </c>
      <c r="Y166" s="96">
        <f t="shared" si="51"/>
        <v>0.27794411125092711</v>
      </c>
      <c r="Z166" s="100">
        <f t="shared" si="46"/>
        <v>1.8155497454710312</v>
      </c>
      <c r="AA166" s="93">
        <v>25.139837368359601</v>
      </c>
      <c r="AB166" s="95">
        <v>90</v>
      </c>
      <c r="AC166" s="114">
        <f t="shared" si="52"/>
        <v>90</v>
      </c>
      <c r="AD166" s="79">
        <f t="shared" si="57"/>
        <v>62.382314037384553</v>
      </c>
      <c r="AE166" s="79">
        <f t="shared" si="47"/>
        <v>62.382314037384553</v>
      </c>
      <c r="AF166" s="80">
        <f t="shared" si="53"/>
        <v>2756402.4704228207</v>
      </c>
      <c r="AG166" s="96">
        <f t="shared" si="54"/>
        <v>0.90359420767344301</v>
      </c>
      <c r="AH166" s="100">
        <f t="shared" si="55"/>
        <v>5.9023385182266415</v>
      </c>
    </row>
    <row r="167" spans="1:34">
      <c r="A167" s="20">
        <v>2040</v>
      </c>
      <c r="B167" s="20">
        <v>41</v>
      </c>
      <c r="C167" s="20" t="s">
        <v>10</v>
      </c>
      <c r="D167" s="24">
        <v>14.68942</v>
      </c>
      <c r="E167" s="24">
        <v>18.231550256315799</v>
      </c>
      <c r="F167" s="24">
        <v>22.136980000000001</v>
      </c>
      <c r="G167" s="23">
        <v>37137.012000000002</v>
      </c>
      <c r="H167" s="23">
        <v>35090.711300000003</v>
      </c>
      <c r="I167" s="92">
        <v>43645.448400000001</v>
      </c>
      <c r="J167" s="93">
        <v>7.8562791680000004</v>
      </c>
      <c r="K167" s="94">
        <f t="shared" si="41"/>
        <v>-3.2121287159280003</v>
      </c>
      <c r="L167" s="94">
        <f t="shared" si="42"/>
        <v>-5.63504</v>
      </c>
      <c r="M167" s="94">
        <f t="shared" si="43"/>
        <v>-0.7865820042584889</v>
      </c>
      <c r="N167" s="94">
        <f t="shared" si="44"/>
        <v>-1.7774715521864888</v>
      </c>
      <c r="O167" s="95">
        <v>30</v>
      </c>
      <c r="P167" s="96">
        <f t="shared" si="48"/>
        <v>25.661531188633163</v>
      </c>
      <c r="Q167" s="97">
        <v>3.44657223478035</v>
      </c>
      <c r="R167" s="97">
        <v>4.9922846815353701E-2</v>
      </c>
      <c r="S167" s="96">
        <f t="shared" si="49"/>
        <v>0.37170168019391564</v>
      </c>
      <c r="T167" s="98">
        <v>4418564</v>
      </c>
      <c r="U167" s="99">
        <f t="shared" si="50"/>
        <v>1133871.178949717</v>
      </c>
      <c r="V167" s="100">
        <f t="shared" si="45"/>
        <v>2.4279805311578344</v>
      </c>
      <c r="W167" s="97">
        <v>2.9826702548758499</v>
      </c>
      <c r="X167" s="97">
        <v>3.8774713313386049</v>
      </c>
      <c r="Y167" s="96">
        <f t="shared" si="51"/>
        <v>0.28592436937993509</v>
      </c>
      <c r="Z167" s="100">
        <f t="shared" si="46"/>
        <v>1.8676773316598725</v>
      </c>
      <c r="AA167" s="93">
        <v>25.815609934644701</v>
      </c>
      <c r="AB167" s="95">
        <v>90</v>
      </c>
      <c r="AC167" s="114">
        <f t="shared" si="52"/>
        <v>90</v>
      </c>
      <c r="AD167" s="79">
        <f t="shared" si="57"/>
        <v>65.024068855671359</v>
      </c>
      <c r="AE167" s="79">
        <f t="shared" si="47"/>
        <v>65.024068855671359</v>
      </c>
      <c r="AF167" s="80">
        <f t="shared" si="53"/>
        <v>2873130.0977919064</v>
      </c>
      <c r="AG167" s="96">
        <f t="shared" si="54"/>
        <v>0.94185944981349634</v>
      </c>
      <c r="AH167" s="100">
        <f t="shared" si="55"/>
        <v>6.1522896696113216</v>
      </c>
    </row>
    <row r="168" spans="1:34">
      <c r="A168" s="20">
        <v>2041</v>
      </c>
      <c r="B168" s="20">
        <v>42</v>
      </c>
      <c r="C168" s="20" t="s">
        <v>10</v>
      </c>
      <c r="D168" s="24">
        <v>15.10699</v>
      </c>
      <c r="E168" s="24">
        <v>17.641283401578999</v>
      </c>
      <c r="F168" s="24">
        <v>21.846801070000001</v>
      </c>
      <c r="G168" s="23">
        <v>37424.3681</v>
      </c>
      <c r="H168" s="23">
        <v>35282.154499999997</v>
      </c>
      <c r="I168" s="92">
        <v>44268.189200000001</v>
      </c>
      <c r="J168" s="93">
        <v>7.8562791680000004</v>
      </c>
      <c r="K168" s="94">
        <f t="shared" si="41"/>
        <v>-3.2369832944414001</v>
      </c>
      <c r="L168" s="94">
        <f t="shared" si="42"/>
        <v>-5.7724799999999998</v>
      </c>
      <c r="M168" s="94">
        <f t="shared" si="43"/>
        <v>-0.76111553107772434</v>
      </c>
      <c r="N168" s="94">
        <f t="shared" si="44"/>
        <v>-1.9142996575191233</v>
      </c>
      <c r="O168" s="95">
        <v>30</v>
      </c>
      <c r="P168" s="96">
        <f t="shared" si="48"/>
        <v>26.145042656697605</v>
      </c>
      <c r="Q168" s="97">
        <v>3.44657223478035</v>
      </c>
      <c r="R168" s="97">
        <v>4.9922846815353701E-2</v>
      </c>
      <c r="S168" s="96">
        <f t="shared" si="49"/>
        <v>0.37870523831176434</v>
      </c>
      <c r="T168" s="98">
        <v>4418564</v>
      </c>
      <c r="U168" s="99">
        <f t="shared" si="50"/>
        <v>1155235.4426134839</v>
      </c>
      <c r="V168" s="100">
        <f t="shared" si="45"/>
        <v>2.4737282467724047</v>
      </c>
      <c r="W168" s="97">
        <v>2.9826702548758499</v>
      </c>
      <c r="X168" s="97">
        <v>4.1757383568261899</v>
      </c>
      <c r="Y168" s="96">
        <f t="shared" si="51"/>
        <v>0.27050374165126029</v>
      </c>
      <c r="Z168" s="100">
        <f t="shared" si="46"/>
        <v>1.7669487476945747</v>
      </c>
      <c r="AA168" s="93">
        <v>26.491382500929799</v>
      </c>
      <c r="AB168" s="95">
        <v>100</v>
      </c>
      <c r="AC168" s="114">
        <f t="shared" si="52"/>
        <v>100</v>
      </c>
      <c r="AD168" s="79">
        <f t="shared" si="57"/>
        <v>67.712838848707904</v>
      </c>
      <c r="AE168" s="79">
        <f t="shared" si="47"/>
        <v>67.712838848707904</v>
      </c>
      <c r="AF168" s="80">
        <f t="shared" si="53"/>
        <v>2991935.1207470219</v>
      </c>
      <c r="AG168" s="96">
        <f t="shared" si="54"/>
        <v>0.98080569650158789</v>
      </c>
      <c r="AH168" s="100">
        <f t="shared" si="55"/>
        <v>6.406689188793008</v>
      </c>
    </row>
    <row r="169" spans="1:34">
      <c r="A169" s="20">
        <v>2042</v>
      </c>
      <c r="B169" s="20">
        <v>43</v>
      </c>
      <c r="C169" s="20" t="s">
        <v>10</v>
      </c>
      <c r="D169" s="24">
        <v>14.49217</v>
      </c>
      <c r="E169" s="24">
        <v>17.336814155789501</v>
      </c>
      <c r="F169" s="24">
        <v>20.243720100000001</v>
      </c>
      <c r="G169" s="23">
        <v>37713.9476</v>
      </c>
      <c r="H169" s="23">
        <v>35474.642099999997</v>
      </c>
      <c r="I169" s="92">
        <v>44899.815399999999</v>
      </c>
      <c r="J169" s="93">
        <v>7.8562791680000004</v>
      </c>
      <c r="K169" s="94">
        <f t="shared" si="41"/>
        <v>-3.2620301837143999</v>
      </c>
      <c r="L169" s="94">
        <f t="shared" si="42"/>
        <v>-5.9099200000000005</v>
      </c>
      <c r="M169" s="94">
        <f t="shared" si="43"/>
        <v>-0.74797950993738227</v>
      </c>
      <c r="N169" s="94">
        <f t="shared" si="44"/>
        <v>-2.0636505256517816</v>
      </c>
      <c r="O169" s="95">
        <v>30</v>
      </c>
      <c r="P169" s="96">
        <f t="shared" si="48"/>
        <v>26.619590355952521</v>
      </c>
      <c r="Q169" s="97">
        <v>3.44657223478035</v>
      </c>
      <c r="R169" s="97">
        <v>4.9922846815353701E-2</v>
      </c>
      <c r="S169" s="96">
        <f t="shared" si="49"/>
        <v>0.38557895819420618</v>
      </c>
      <c r="T169" s="98">
        <v>4418564</v>
      </c>
      <c r="U169" s="99">
        <f t="shared" si="50"/>
        <v>1176203.6364155898</v>
      </c>
      <c r="V169" s="100">
        <f t="shared" si="45"/>
        <v>2.5186278502460677</v>
      </c>
      <c r="W169" s="97">
        <v>2.9826702548758499</v>
      </c>
      <c r="X169" s="97">
        <v>4.1757383568261899</v>
      </c>
      <c r="Y169" s="96">
        <f t="shared" si="51"/>
        <v>0.27541354156729014</v>
      </c>
      <c r="Z169" s="100">
        <f t="shared" si="46"/>
        <v>1.799019893032906</v>
      </c>
      <c r="AA169" s="93">
        <v>27.1671550672149</v>
      </c>
      <c r="AB169" s="95">
        <v>100</v>
      </c>
      <c r="AC169" s="114">
        <f t="shared" si="52"/>
        <v>100</v>
      </c>
      <c r="AD169" s="79">
        <f t="shared" si="57"/>
        <v>70.372371895946372</v>
      </c>
      <c r="AE169" s="79">
        <f t="shared" si="47"/>
        <v>70.372371895946372</v>
      </c>
      <c r="AF169" s="80">
        <f t="shared" si="53"/>
        <v>3109448.2905404037</v>
      </c>
      <c r="AG169" s="96">
        <f t="shared" si="54"/>
        <v>1.0193284524089854</v>
      </c>
      <c r="AH169" s="100">
        <f t="shared" si="55"/>
        <v>6.6583224375340713</v>
      </c>
    </row>
    <row r="170" spans="1:34">
      <c r="A170" s="20">
        <v>2043</v>
      </c>
      <c r="B170" s="20">
        <v>44</v>
      </c>
      <c r="C170" s="20" t="s">
        <v>10</v>
      </c>
      <c r="D170" s="24">
        <v>14.02111</v>
      </c>
      <c r="E170" s="24">
        <v>18.329757320526301</v>
      </c>
      <c r="F170" s="24">
        <v>23.00120665</v>
      </c>
      <c r="G170" s="23">
        <v>38005.767800000001</v>
      </c>
      <c r="H170" s="23">
        <v>35668.18</v>
      </c>
      <c r="I170" s="92">
        <v>45540.453699999998</v>
      </c>
      <c r="J170" s="93">
        <v>7.8562791680000004</v>
      </c>
      <c r="K170" s="94">
        <f t="shared" si="41"/>
        <v>-3.2872708800932</v>
      </c>
      <c r="L170" s="94">
        <f t="shared" si="42"/>
        <v>-6.0473600000000003</v>
      </c>
      <c r="M170" s="94">
        <f t="shared" si="43"/>
        <v>-0.79081904983678675</v>
      </c>
      <c r="N170" s="94">
        <f t="shared" si="44"/>
        <v>-2.2691707619299861</v>
      </c>
      <c r="O170" s="95">
        <v>30</v>
      </c>
      <c r="P170" s="96">
        <f t="shared" si="48"/>
        <v>27.188741595820172</v>
      </c>
      <c r="Q170" s="97">
        <v>3.44657223478035</v>
      </c>
      <c r="R170" s="97">
        <v>4.9922846815353701E-2</v>
      </c>
      <c r="S170" s="96">
        <f t="shared" si="49"/>
        <v>0.39382298972093621</v>
      </c>
      <c r="T170" s="98">
        <v>4418564</v>
      </c>
      <c r="U170" s="99">
        <f t="shared" si="50"/>
        <v>1201351.9482059358</v>
      </c>
      <c r="V170" s="100">
        <f t="shared" si="45"/>
        <v>2.5724784221205601</v>
      </c>
      <c r="W170" s="97">
        <v>2.9826702548758499</v>
      </c>
      <c r="X170" s="97">
        <v>4.1757383568261899</v>
      </c>
      <c r="Y170" s="96">
        <f t="shared" si="51"/>
        <v>0.28130213551495442</v>
      </c>
      <c r="Z170" s="100">
        <f t="shared" si="46"/>
        <v>1.8374845872289716</v>
      </c>
      <c r="AA170" s="93">
        <v>27.8429276335</v>
      </c>
      <c r="AB170" s="95">
        <v>100</v>
      </c>
      <c r="AC170" s="114">
        <f t="shared" si="52"/>
        <v>100</v>
      </c>
      <c r="AD170" s="79">
        <f t="shared" si="57"/>
        <v>73.106235306809026</v>
      </c>
      <c r="AE170" s="79">
        <f t="shared" si="47"/>
        <v>73.106235306809026</v>
      </c>
      <c r="AF170" s="80">
        <f t="shared" si="53"/>
        <v>3230245.7950219531</v>
      </c>
      <c r="AG170" s="96">
        <f t="shared" si="54"/>
        <v>1.0589278674153837</v>
      </c>
      <c r="AH170" s="100">
        <f t="shared" si="55"/>
        <v>6.9169884963762458</v>
      </c>
    </row>
    <row r="171" spans="1:34">
      <c r="A171" s="20">
        <v>2044</v>
      </c>
      <c r="B171" s="20">
        <v>45</v>
      </c>
      <c r="C171" s="20" t="s">
        <v>10</v>
      </c>
      <c r="D171" s="24">
        <v>15.60286</v>
      </c>
      <c r="E171" s="24">
        <v>18.125378238947398</v>
      </c>
      <c r="F171" s="24">
        <v>20.191600000000001</v>
      </c>
      <c r="G171" s="23">
        <v>38299.846100000002</v>
      </c>
      <c r="H171" s="23">
        <v>35862.773699999998</v>
      </c>
      <c r="I171" s="92">
        <v>46190.2327</v>
      </c>
      <c r="J171" s="93">
        <v>7.8562791680000004</v>
      </c>
      <c r="K171" s="94">
        <f t="shared" si="41"/>
        <v>-3.3127068885734001</v>
      </c>
      <c r="L171" s="94">
        <f t="shared" si="42"/>
        <v>-6.1848000000000001</v>
      </c>
      <c r="M171" s="94">
        <f t="shared" si="43"/>
        <v>-0.78200131874114653</v>
      </c>
      <c r="N171" s="94">
        <f t="shared" si="44"/>
        <v>-2.4232290393145464</v>
      </c>
      <c r="O171" s="95">
        <v>30</v>
      </c>
      <c r="P171" s="96">
        <f t="shared" si="48"/>
        <v>27.557447079629782</v>
      </c>
      <c r="Q171" s="97">
        <v>3.44657223478035</v>
      </c>
      <c r="R171" s="97">
        <v>4.9922846815353701E-2</v>
      </c>
      <c r="S171" s="96">
        <f t="shared" si="49"/>
        <v>0.39916360820629948</v>
      </c>
      <c r="T171" s="98">
        <v>4418564</v>
      </c>
      <c r="U171" s="99">
        <f t="shared" si="50"/>
        <v>1217643.4359795728</v>
      </c>
      <c r="V171" s="100">
        <f t="shared" si="45"/>
        <v>2.6073637035108379</v>
      </c>
      <c r="W171" s="97">
        <v>2.9826702548758499</v>
      </c>
      <c r="X171" s="97">
        <v>4.1757383568261899</v>
      </c>
      <c r="Y171" s="96">
        <f t="shared" si="51"/>
        <v>0.28511686300449968</v>
      </c>
      <c r="Z171" s="100">
        <f t="shared" si="46"/>
        <v>1.8624026453648841</v>
      </c>
      <c r="AA171" s="93">
        <v>28.518700199785101</v>
      </c>
      <c r="AB171" s="95">
        <v>100</v>
      </c>
      <c r="AC171" s="114">
        <f t="shared" si="52"/>
        <v>100</v>
      </c>
      <c r="AD171" s="79">
        <f t="shared" si="57"/>
        <v>75.619379784625067</v>
      </c>
      <c r="AE171" s="79">
        <f t="shared" si="47"/>
        <v>75.619379784625067</v>
      </c>
      <c r="AF171" s="80">
        <f t="shared" si="53"/>
        <v>3341290.6921867211</v>
      </c>
      <c r="AG171" s="96">
        <f t="shared" si="54"/>
        <v>1.0953302168351278</v>
      </c>
      <c r="AH171" s="100">
        <f t="shared" si="55"/>
        <v>7.1547711064344881</v>
      </c>
    </row>
    <row r="172" spans="1:34">
      <c r="A172" s="20">
        <v>2045</v>
      </c>
      <c r="B172" s="20">
        <v>46</v>
      </c>
      <c r="C172" s="20" t="s">
        <v>10</v>
      </c>
      <c r="D172" s="24">
        <v>14.91436</v>
      </c>
      <c r="E172" s="24">
        <v>17.3393060142105</v>
      </c>
      <c r="F172" s="24">
        <v>19.354990000000001</v>
      </c>
      <c r="G172" s="23">
        <v>38596.199800000002</v>
      </c>
      <c r="H172" s="23">
        <v>36058.428999999996</v>
      </c>
      <c r="I172" s="92">
        <v>46849.282899999998</v>
      </c>
      <c r="J172" s="93">
        <v>7.8562791680000004</v>
      </c>
      <c r="K172" s="94">
        <f t="shared" si="41"/>
        <v>-3.3383397055012001</v>
      </c>
      <c r="L172" s="94">
        <f t="shared" si="42"/>
        <v>-6.3222400000000007</v>
      </c>
      <c r="M172" s="94">
        <f t="shared" si="43"/>
        <v>-0.74808701867709781</v>
      </c>
      <c r="N172" s="94">
        <f t="shared" si="44"/>
        <v>-2.5523875561782985</v>
      </c>
      <c r="O172" s="95">
        <v>30</v>
      </c>
      <c r="P172" s="96">
        <f t="shared" si="48"/>
        <v>27.832012474020985</v>
      </c>
      <c r="Q172" s="97">
        <v>3.44657223478035</v>
      </c>
      <c r="R172" s="97">
        <v>4.9922846815353701E-2</v>
      </c>
      <c r="S172" s="96">
        <f t="shared" si="49"/>
        <v>0.40314062803680445</v>
      </c>
      <c r="T172" s="98">
        <v>4418564</v>
      </c>
      <c r="U172" s="99">
        <f t="shared" si="50"/>
        <v>1229775.2836526006</v>
      </c>
      <c r="V172" s="100">
        <f t="shared" si="45"/>
        <v>2.6333418662015666</v>
      </c>
      <c r="W172" s="97">
        <v>2.9826702548758499</v>
      </c>
      <c r="X172" s="97">
        <v>4.1757383568261899</v>
      </c>
      <c r="Y172" s="96">
        <f t="shared" si="51"/>
        <v>0.28795759145486033</v>
      </c>
      <c r="Z172" s="100">
        <f t="shared" si="46"/>
        <v>1.8809584758582618</v>
      </c>
      <c r="AA172" s="93">
        <v>29.194472766070302</v>
      </c>
      <c r="AB172" s="95">
        <v>100</v>
      </c>
      <c r="AC172" s="114">
        <f t="shared" si="52"/>
        <v>100</v>
      </c>
      <c r="AD172" s="79">
        <f t="shared" si="57"/>
        <v>78.018110996034167</v>
      </c>
      <c r="AE172" s="79">
        <f t="shared" si="47"/>
        <v>78.018110996034167</v>
      </c>
      <c r="AF172" s="80">
        <f t="shared" si="53"/>
        <v>3447280.1659508073</v>
      </c>
      <c r="AG172" s="96">
        <f t="shared" si="54"/>
        <v>1.1300753150547262</v>
      </c>
      <c r="AH172" s="100">
        <f t="shared" si="55"/>
        <v>7.3817284394934646</v>
      </c>
    </row>
    <row r="173" spans="1:34">
      <c r="A173" s="20">
        <v>2046</v>
      </c>
      <c r="B173" s="20">
        <v>47</v>
      </c>
      <c r="C173" s="20" t="s">
        <v>10</v>
      </c>
      <c r="D173" s="24">
        <v>15.557270000000001</v>
      </c>
      <c r="E173" s="24">
        <v>17.710853530000001</v>
      </c>
      <c r="F173" s="24">
        <v>19.58043</v>
      </c>
      <c r="G173" s="23">
        <v>38894.846700000002</v>
      </c>
      <c r="H173" s="23">
        <v>36255.151700000002</v>
      </c>
      <c r="I173" s="92">
        <v>47517.736599999997</v>
      </c>
      <c r="J173" s="93">
        <v>7.8562791680000004</v>
      </c>
      <c r="K173" s="94">
        <f t="shared" si="41"/>
        <v>-3.3641708704698003</v>
      </c>
      <c r="L173" s="94">
        <f t="shared" si="42"/>
        <v>-6.4596800000000005</v>
      </c>
      <c r="M173" s="94">
        <f t="shared" si="43"/>
        <v>-0.76411706469832008</v>
      </c>
      <c r="N173" s="94">
        <f t="shared" si="44"/>
        <v>-2.7316887671681211</v>
      </c>
      <c r="O173" s="95">
        <v>30</v>
      </c>
      <c r="P173" s="96">
        <f t="shared" si="48"/>
        <v>28.166124943017824</v>
      </c>
      <c r="Q173" s="97">
        <v>3.44657223478035</v>
      </c>
      <c r="R173" s="97">
        <v>4.9922846815353701E-2</v>
      </c>
      <c r="S173" s="96">
        <f t="shared" si="49"/>
        <v>0.40798017425043309</v>
      </c>
      <c r="T173" s="98">
        <v>4418564</v>
      </c>
      <c r="U173" s="99">
        <f t="shared" si="50"/>
        <v>1244538.2569272062</v>
      </c>
      <c r="V173" s="100">
        <f t="shared" si="45"/>
        <v>2.6649541096011626</v>
      </c>
      <c r="W173" s="97">
        <v>2.9826702548758499</v>
      </c>
      <c r="X173" s="97">
        <v>4.1757383568261899</v>
      </c>
      <c r="Y173" s="96">
        <f t="shared" si="51"/>
        <v>0.29141441017888081</v>
      </c>
      <c r="Z173" s="100">
        <f t="shared" si="46"/>
        <v>1.9035386497151163</v>
      </c>
      <c r="AA173" s="93">
        <v>29.870245332355399</v>
      </c>
      <c r="AB173" s="95">
        <v>100</v>
      </c>
      <c r="AC173" s="114">
        <f t="shared" si="52"/>
        <v>100</v>
      </c>
      <c r="AD173" s="79">
        <f t="shared" si="57"/>
        <v>80.456116105060346</v>
      </c>
      <c r="AE173" s="79">
        <f t="shared" si="47"/>
        <v>80.456116105060346</v>
      </c>
      <c r="AF173" s="80">
        <f t="shared" si="53"/>
        <v>3555004.982016399</v>
      </c>
      <c r="AG173" s="96">
        <f t="shared" si="54"/>
        <v>1.1653892871121609</v>
      </c>
      <c r="AH173" s="100">
        <f t="shared" si="55"/>
        <v>7.6124016949615925</v>
      </c>
    </row>
    <row r="174" spans="1:34">
      <c r="A174" s="20">
        <v>2047</v>
      </c>
      <c r="B174" s="20">
        <v>48</v>
      </c>
      <c r="C174" s="20" t="s">
        <v>10</v>
      </c>
      <c r="D174" s="24">
        <v>15.646179999999999</v>
      </c>
      <c r="E174" s="24">
        <v>17.404579444210501</v>
      </c>
      <c r="F174" s="24">
        <v>19.937163200000001</v>
      </c>
      <c r="G174" s="23">
        <v>39195.804400000001</v>
      </c>
      <c r="H174" s="23">
        <v>36452.947800000002</v>
      </c>
      <c r="I174" s="92">
        <v>48195.727800000001</v>
      </c>
      <c r="J174" s="93">
        <v>7.8562791680000004</v>
      </c>
      <c r="K174" s="94">
        <f t="shared" si="41"/>
        <v>-3.3902019057736004</v>
      </c>
      <c r="L174" s="94">
        <f t="shared" si="42"/>
        <v>-6.5971200000000003</v>
      </c>
      <c r="M174" s="94">
        <f t="shared" si="43"/>
        <v>-0.75090317554101793</v>
      </c>
      <c r="N174" s="94">
        <f t="shared" si="44"/>
        <v>-2.8819459133146181</v>
      </c>
      <c r="O174" s="95">
        <v>30</v>
      </c>
      <c r="P174" s="96">
        <f t="shared" si="48"/>
        <v>28.40840126119566</v>
      </c>
      <c r="Q174" s="97">
        <v>3.44657223478035</v>
      </c>
      <c r="R174" s="97">
        <v>4.9922846815353701E-2</v>
      </c>
      <c r="S174" s="96">
        <f t="shared" si="49"/>
        <v>0.41148949385712075</v>
      </c>
      <c r="T174" s="98">
        <v>4418564</v>
      </c>
      <c r="U174" s="99">
        <f t="shared" si="50"/>
        <v>1255243.3911027375</v>
      </c>
      <c r="V174" s="100">
        <f t="shared" si="45"/>
        <v>2.6878772227767689</v>
      </c>
      <c r="W174" s="97">
        <v>2.9826702548758499</v>
      </c>
      <c r="X174" s="97">
        <v>4.1757383568261899</v>
      </c>
      <c r="Y174" s="96">
        <f t="shared" si="51"/>
        <v>0.29392106704080057</v>
      </c>
      <c r="Z174" s="100">
        <f t="shared" si="46"/>
        <v>1.9199123019834063</v>
      </c>
      <c r="AA174" s="93">
        <v>30.5460178986405</v>
      </c>
      <c r="AB174" s="95">
        <v>100</v>
      </c>
      <c r="AC174" s="114">
        <f t="shared" si="52"/>
        <v>100</v>
      </c>
      <c r="AD174" s="79">
        <f t="shared" si="57"/>
        <v>82.782011886278966</v>
      </c>
      <c r="AE174" s="79">
        <f t="shared" si="47"/>
        <v>82.782011886278966</v>
      </c>
      <c r="AF174" s="80">
        <f t="shared" si="53"/>
        <v>3657776.1756828432</v>
      </c>
      <c r="AG174" s="96">
        <f t="shared" si="54"/>
        <v>1.1990793800173674</v>
      </c>
      <c r="AH174" s="100">
        <f t="shared" si="55"/>
        <v>7.8324676619060121</v>
      </c>
    </row>
    <row r="175" spans="1:34">
      <c r="A175" s="20">
        <v>2048</v>
      </c>
      <c r="B175" s="20">
        <v>49</v>
      </c>
      <c r="C175" s="20" t="s">
        <v>10</v>
      </c>
      <c r="D175" s="24">
        <v>15.21935</v>
      </c>
      <c r="E175" s="24">
        <v>17.673673451052601</v>
      </c>
      <c r="F175" s="24">
        <v>23.63656537</v>
      </c>
      <c r="G175" s="23">
        <v>39499.090799999998</v>
      </c>
      <c r="H175" s="23">
        <v>36651.822899999999</v>
      </c>
      <c r="I175" s="92">
        <v>48883.392800000001</v>
      </c>
      <c r="J175" s="93">
        <v>7.8562791680000004</v>
      </c>
      <c r="K175" s="94">
        <f t="shared" si="41"/>
        <v>-3.4164343596552</v>
      </c>
      <c r="L175" s="94">
        <f t="shared" si="42"/>
        <v>-6.7345600000000001</v>
      </c>
      <c r="M175" s="94">
        <f t="shared" si="43"/>
        <v>-0.76251296737221341</v>
      </c>
      <c r="N175" s="94">
        <f t="shared" si="44"/>
        <v>-3.0572281590274137</v>
      </c>
      <c r="O175" s="95">
        <v>30</v>
      </c>
      <c r="P175" s="96">
        <f t="shared" si="48"/>
        <v>28.652806888867083</v>
      </c>
      <c r="Q175" s="97">
        <v>3.44657223478035</v>
      </c>
      <c r="R175" s="97">
        <v>4.9922846815353701E-2</v>
      </c>
      <c r="S175" s="96">
        <f t="shared" si="49"/>
        <v>0.4150296560472303</v>
      </c>
      <c r="T175" s="98">
        <v>4418564</v>
      </c>
      <c r="U175" s="99">
        <f t="shared" si="50"/>
        <v>1266042.610181001</v>
      </c>
      <c r="V175" s="100">
        <f t="shared" si="45"/>
        <v>2.71100180179466</v>
      </c>
      <c r="W175" s="97">
        <v>2.9826702548758499</v>
      </c>
      <c r="X175" s="97">
        <v>4.1757383568261899</v>
      </c>
      <c r="Y175" s="96">
        <f t="shared" si="51"/>
        <v>0.2964497543194502</v>
      </c>
      <c r="Z175" s="100">
        <f t="shared" si="46"/>
        <v>1.9364298584247575</v>
      </c>
      <c r="AA175" s="93">
        <v>31.221790464925601</v>
      </c>
      <c r="AB175" s="95">
        <v>100</v>
      </c>
      <c r="AC175" s="114">
        <f t="shared" si="52"/>
        <v>100</v>
      </c>
      <c r="AD175" s="79">
        <f t="shared" si="57"/>
        <v>85.089763800002615</v>
      </c>
      <c r="AE175" s="79">
        <f t="shared" si="47"/>
        <v>85.089763800002615</v>
      </c>
      <c r="AF175" s="80">
        <f t="shared" si="53"/>
        <v>3759745.6709519476</v>
      </c>
      <c r="AG175" s="96">
        <f t="shared" si="54"/>
        <v>1.232506662960708</v>
      </c>
      <c r="AH175" s="100">
        <f t="shared" si="55"/>
        <v>8.0508169363930016</v>
      </c>
    </row>
    <row r="176" spans="1:34">
      <c r="A176" s="20">
        <v>2049</v>
      </c>
      <c r="B176" s="20">
        <v>50</v>
      </c>
      <c r="C176" s="20" t="s">
        <v>10</v>
      </c>
      <c r="D176" s="24">
        <v>14.935409999999999</v>
      </c>
      <c r="E176" s="24">
        <v>18.163185891052599</v>
      </c>
      <c r="F176" s="24">
        <v>21.946819999999999</v>
      </c>
      <c r="G176" s="23">
        <v>39804.723899999997</v>
      </c>
      <c r="H176" s="23">
        <v>36851.783000000003</v>
      </c>
      <c r="I176" s="92">
        <v>49580.869500000001</v>
      </c>
      <c r="J176" s="93">
        <v>7.8562791680000004</v>
      </c>
      <c r="K176" s="94">
        <f t="shared" si="41"/>
        <v>-3.4428697890066</v>
      </c>
      <c r="L176" s="94">
        <f t="shared" si="42"/>
        <v>-6.8719999999999999</v>
      </c>
      <c r="M176" s="94">
        <f t="shared" si="43"/>
        <v>-0.78363249208357333</v>
      </c>
      <c r="N176" s="94">
        <f t="shared" si="44"/>
        <v>-3.2422231130901733</v>
      </c>
      <c r="O176" s="95">
        <v>30</v>
      </c>
      <c r="P176" s="96">
        <f t="shared" si="48"/>
        <v>28.871779603836103</v>
      </c>
      <c r="Q176" s="97">
        <v>3.44657223478035</v>
      </c>
      <c r="R176" s="97">
        <v>4.9922846815353701E-2</v>
      </c>
      <c r="S176" s="96">
        <f t="shared" si="49"/>
        <v>0.41820142804603688</v>
      </c>
      <c r="T176" s="98">
        <v>4418564</v>
      </c>
      <c r="U176" s="99">
        <f t="shared" si="50"/>
        <v>1275718.0597344446</v>
      </c>
      <c r="V176" s="100">
        <f t="shared" si="45"/>
        <v>2.7317200311509446</v>
      </c>
      <c r="W176" s="97">
        <v>2.9826702548758499</v>
      </c>
      <c r="X176" s="97">
        <v>4.1757383568261899</v>
      </c>
      <c r="Y176" s="96">
        <f t="shared" si="51"/>
        <v>0.29871530574716926</v>
      </c>
      <c r="Z176" s="100">
        <f t="shared" si="46"/>
        <v>1.9512285936792462</v>
      </c>
      <c r="AA176" s="93">
        <v>31.897563031210701</v>
      </c>
      <c r="AB176" s="95">
        <v>100</v>
      </c>
      <c r="AC176" s="114">
        <f t="shared" si="52"/>
        <v>100</v>
      </c>
      <c r="AD176" s="79">
        <f t="shared" si="57"/>
        <v>87.351809624035297</v>
      </c>
      <c r="AE176" s="79">
        <f t="shared" si="47"/>
        <v>87.351809624035297</v>
      </c>
      <c r="AF176" s="80">
        <f t="shared" si="53"/>
        <v>3859695.6133961589</v>
      </c>
      <c r="AG176" s="96">
        <f t="shared" si="54"/>
        <v>1.2652719031674584</v>
      </c>
      <c r="AH176" s="100">
        <f t="shared" si="55"/>
        <v>8.2648417029186625</v>
      </c>
    </row>
    <row r="177" spans="1:34">
      <c r="A177" s="20">
        <v>2050</v>
      </c>
      <c r="B177" s="20">
        <v>51</v>
      </c>
      <c r="C177" s="20" t="s">
        <v>10</v>
      </c>
      <c r="D177" s="24">
        <v>15.93735</v>
      </c>
      <c r="E177" s="24">
        <v>18.488340899473702</v>
      </c>
      <c r="F177" s="24">
        <v>21.712879999999998</v>
      </c>
      <c r="G177" s="23">
        <v>40112.722000000002</v>
      </c>
      <c r="H177" s="23">
        <v>37052.834000000003</v>
      </c>
      <c r="I177" s="92">
        <v>50288.297899999998</v>
      </c>
      <c r="J177" s="93">
        <v>7.8562791680000004</v>
      </c>
      <c r="K177" s="94">
        <f t="shared" si="41"/>
        <v>-3.4695097766680001</v>
      </c>
      <c r="L177" s="94">
        <f t="shared" si="42"/>
        <v>-7.0094400000000006</v>
      </c>
      <c r="M177" s="94">
        <f t="shared" si="43"/>
        <v>-0.79766097976689343</v>
      </c>
      <c r="N177" s="94">
        <f t="shared" si="44"/>
        <v>-3.4203315884348933</v>
      </c>
      <c r="O177" s="95">
        <v>30</v>
      </c>
      <c r="P177" s="96">
        <f t="shared" si="48"/>
        <v>29.050018224069486</v>
      </c>
      <c r="Q177" s="97">
        <v>3.44657223478035</v>
      </c>
      <c r="R177" s="97">
        <v>4.9922846815353701E-2</v>
      </c>
      <c r="S177" s="96">
        <f t="shared" si="49"/>
        <v>0.42078317557034445</v>
      </c>
      <c r="T177" s="98">
        <v>4418564</v>
      </c>
      <c r="U177" s="99">
        <f t="shared" si="50"/>
        <v>1283593.6472421738</v>
      </c>
      <c r="V177" s="100">
        <f t="shared" si="45"/>
        <v>2.748584180707959</v>
      </c>
      <c r="W177" s="97">
        <v>2.9826702548758499</v>
      </c>
      <c r="X177" s="97">
        <v>4.1757383568261899</v>
      </c>
      <c r="Y177" s="96">
        <f t="shared" si="51"/>
        <v>0.30055941112167461</v>
      </c>
      <c r="Z177" s="100">
        <f t="shared" si="46"/>
        <v>1.9632744147913992</v>
      </c>
      <c r="AA177" s="93">
        <v>32.573335597495799</v>
      </c>
      <c r="AB177" s="95">
        <v>100</v>
      </c>
      <c r="AC177" s="114">
        <f t="shared" si="52"/>
        <v>100</v>
      </c>
      <c r="AD177" s="79">
        <f t="shared" si="57"/>
        <v>89.552848176343801</v>
      </c>
      <c r="AE177" s="79">
        <f t="shared" si="47"/>
        <v>89.552848176343801</v>
      </c>
      <c r="AF177" s="80">
        <f t="shared" si="53"/>
        <v>3956949.9104945837</v>
      </c>
      <c r="AG177" s="96">
        <f t="shared" si="54"/>
        <v>1.2971534663544222</v>
      </c>
      <c r="AH177" s="100">
        <f t="shared" si="55"/>
        <v>8.473094231345339</v>
      </c>
    </row>
    <row r="178" spans="1:34">
      <c r="A178" s="20">
        <v>2016</v>
      </c>
      <c r="B178" s="20">
        <v>17</v>
      </c>
      <c r="C178" s="20" t="s">
        <v>12</v>
      </c>
      <c r="D178" s="24">
        <v>13.503310000000001</v>
      </c>
      <c r="E178" s="24">
        <v>16.4421179136842</v>
      </c>
      <c r="F178" s="24">
        <v>18.086569999999998</v>
      </c>
      <c r="G178" s="23">
        <v>44567.617899999997</v>
      </c>
      <c r="H178" s="23">
        <v>44507.129099999998</v>
      </c>
      <c r="I178" s="92">
        <v>44815.902000000002</v>
      </c>
      <c r="J178" s="93">
        <v>7.7020653299999999</v>
      </c>
      <c r="K178" s="94">
        <f t="shared" si="41"/>
        <v>-3.8548315426426001</v>
      </c>
      <c r="L178" s="94">
        <f t="shared" si="42"/>
        <v>-2.3364799999999999</v>
      </c>
      <c r="M178" s="94">
        <f t="shared" si="43"/>
        <v>-0.70937873526799111</v>
      </c>
      <c r="N178" s="94">
        <f t="shared" si="44"/>
        <v>0.80137505208940885</v>
      </c>
      <c r="O178" s="95">
        <v>30</v>
      </c>
      <c r="P178" s="96">
        <f t="shared" si="48"/>
        <v>9.2919437627811643</v>
      </c>
      <c r="Q178" s="97">
        <v>5.37420906889135</v>
      </c>
      <c r="R178" s="97">
        <v>1.1875224180544099</v>
      </c>
      <c r="S178" s="96">
        <f t="shared" si="49"/>
        <v>2.0532121813935635</v>
      </c>
      <c r="T178" s="98">
        <v>40558210</v>
      </c>
      <c r="U178" s="99">
        <f t="shared" si="50"/>
        <v>3768646.0643906868</v>
      </c>
      <c r="V178" s="100">
        <f t="shared" si="45"/>
        <v>8.0698755229327173</v>
      </c>
      <c r="W178" s="97">
        <v>2.8566417221218598</v>
      </c>
      <c r="X178" s="97">
        <v>2.8566417221218598</v>
      </c>
      <c r="Y178" s="96">
        <f t="shared" si="51"/>
        <v>2.0532121813935635</v>
      </c>
      <c r="Z178" s="100">
        <f t="shared" si="46"/>
        <v>8.0698755229327173</v>
      </c>
      <c r="AA178" s="93">
        <v>12.075649189625</v>
      </c>
      <c r="AC178" s="114">
        <f t="shared" si="52"/>
        <v>12.075649189625</v>
      </c>
      <c r="AD178" s="79">
        <f>O178/(EXP(N178)+1)</f>
        <v>9.2919437627811643</v>
      </c>
      <c r="AE178" s="79">
        <f t="shared" si="47"/>
        <v>9.2919437627811643</v>
      </c>
      <c r="AF178" s="80">
        <f t="shared" si="53"/>
        <v>3768646.0643906868</v>
      </c>
      <c r="AG178" s="96">
        <f t="shared" si="54"/>
        <v>2.0532121813935635</v>
      </c>
      <c r="AH178" s="100">
        <f t="shared" si="55"/>
        <v>8.0698755229327173</v>
      </c>
    </row>
    <row r="179" spans="1:34">
      <c r="A179" s="20">
        <v>2017</v>
      </c>
      <c r="B179" s="20">
        <v>18</v>
      </c>
      <c r="C179" s="20" t="s">
        <v>12</v>
      </c>
      <c r="D179" s="24">
        <v>14.095000000000001</v>
      </c>
      <c r="E179" s="24">
        <v>16.8512595852632</v>
      </c>
      <c r="F179" s="24">
        <v>20.17305</v>
      </c>
      <c r="G179" s="23">
        <v>44935.653299999998</v>
      </c>
      <c r="H179" s="23">
        <v>44813.759299999998</v>
      </c>
      <c r="I179" s="92">
        <v>45437.716699999997</v>
      </c>
      <c r="J179" s="93">
        <v>7.7020653299999999</v>
      </c>
      <c r="K179" s="94">
        <f t="shared" si="41"/>
        <v>-3.8866643965301999</v>
      </c>
      <c r="L179" s="94">
        <f t="shared" si="42"/>
        <v>-2.4739200000000001</v>
      </c>
      <c r="M179" s="94">
        <f t="shared" si="43"/>
        <v>-0.72703074354659558</v>
      </c>
      <c r="N179" s="94">
        <f t="shared" si="44"/>
        <v>0.61445018992320433</v>
      </c>
      <c r="O179" s="95">
        <v>30</v>
      </c>
      <c r="P179" s="96">
        <f t="shared" si="48"/>
        <v>10.531341570201285</v>
      </c>
      <c r="Q179" s="97">
        <v>5.37420906889135</v>
      </c>
      <c r="R179" s="97">
        <v>1.1875224180544099</v>
      </c>
      <c r="S179" s="96">
        <f t="shared" si="49"/>
        <v>2.3270780958624431</v>
      </c>
      <c r="T179" s="98">
        <v>40558210</v>
      </c>
      <c r="U179" s="99">
        <f t="shared" si="50"/>
        <v>4271323.6298595341</v>
      </c>
      <c r="V179" s="100">
        <f t="shared" si="45"/>
        <v>9.1462688249819806</v>
      </c>
      <c r="W179" s="97">
        <v>2.8566417221218598</v>
      </c>
      <c r="X179" s="97">
        <v>2.8566417221218598</v>
      </c>
      <c r="Y179" s="96">
        <f t="shared" si="51"/>
        <v>2.3270780958624431</v>
      </c>
      <c r="Z179" s="100">
        <f t="shared" si="46"/>
        <v>9.1462688249819806</v>
      </c>
      <c r="AA179" s="93">
        <v>12.573528677281701</v>
      </c>
      <c r="AC179" s="114">
        <f t="shared" si="52"/>
        <v>12.573528677281701</v>
      </c>
      <c r="AD179" s="79">
        <f t="shared" ref="AD179:AD182" si="58">O179/(EXP(N179)+1)</f>
        <v>10.531341570201285</v>
      </c>
      <c r="AE179" s="79">
        <f t="shared" si="47"/>
        <v>10.531341570201285</v>
      </c>
      <c r="AF179" s="80">
        <f t="shared" si="53"/>
        <v>4271323.6298595341</v>
      </c>
      <c r="AG179" s="96">
        <f t="shared" si="54"/>
        <v>2.3270780958624431</v>
      </c>
      <c r="AH179" s="100">
        <f t="shared" si="55"/>
        <v>9.1462688249819806</v>
      </c>
    </row>
    <row r="180" spans="1:34">
      <c r="A180" s="20">
        <v>2018</v>
      </c>
      <c r="B180" s="20">
        <v>19</v>
      </c>
      <c r="C180" s="20" t="s">
        <v>12</v>
      </c>
      <c r="D180" s="24">
        <v>14.295730000000001</v>
      </c>
      <c r="E180" s="24">
        <v>16.6562766478947</v>
      </c>
      <c r="F180" s="24">
        <v>20.77200508</v>
      </c>
      <c r="G180" s="23">
        <v>45306.727800000001</v>
      </c>
      <c r="H180" s="23">
        <v>45122.502099999998</v>
      </c>
      <c r="I180" s="92">
        <v>46068.159</v>
      </c>
      <c r="J180" s="93">
        <v>7.7020653299999999</v>
      </c>
      <c r="K180" s="94">
        <f t="shared" si="41"/>
        <v>-3.9187601143332</v>
      </c>
      <c r="L180" s="94">
        <f t="shared" si="42"/>
        <v>-2.6113600000000003</v>
      </c>
      <c r="M180" s="94">
        <f t="shared" si="43"/>
        <v>-0.71861839969676899</v>
      </c>
      <c r="N180" s="94">
        <f t="shared" si="44"/>
        <v>0.45332681597003055</v>
      </c>
      <c r="O180" s="95">
        <v>30</v>
      </c>
      <c r="P180" s="96">
        <f t="shared" si="48"/>
        <v>11.657102325268655</v>
      </c>
      <c r="Q180" s="97">
        <v>5.37420906889135</v>
      </c>
      <c r="R180" s="97">
        <v>1.1875224180544099</v>
      </c>
      <c r="S180" s="96">
        <f t="shared" si="49"/>
        <v>2.5758339810301454</v>
      </c>
      <c r="T180" s="98">
        <v>40558210</v>
      </c>
      <c r="U180" s="99">
        <f t="shared" si="50"/>
        <v>4727912.0409973441</v>
      </c>
      <c r="V180" s="100">
        <f t="shared" si="45"/>
        <v>10.12397051947408</v>
      </c>
      <c r="W180" s="97">
        <v>2.8566417221218598</v>
      </c>
      <c r="X180" s="97">
        <v>2.8566417221218598</v>
      </c>
      <c r="Y180" s="96">
        <f t="shared" si="51"/>
        <v>2.5758339810301454</v>
      </c>
      <c r="Z180" s="100">
        <f t="shared" si="46"/>
        <v>10.12397051947408</v>
      </c>
      <c r="AA180" s="93">
        <v>13.0714081649385</v>
      </c>
      <c r="AC180" s="114">
        <f t="shared" si="52"/>
        <v>13.0714081649385</v>
      </c>
      <c r="AD180" s="79">
        <f t="shared" si="58"/>
        <v>11.657102325268655</v>
      </c>
      <c r="AE180" s="79">
        <f t="shared" si="47"/>
        <v>11.657102325268655</v>
      </c>
      <c r="AF180" s="80">
        <f t="shared" si="53"/>
        <v>4727912.0409973441</v>
      </c>
      <c r="AG180" s="96">
        <f t="shared" si="54"/>
        <v>2.5758339810301454</v>
      </c>
      <c r="AH180" s="100">
        <f t="shared" si="55"/>
        <v>10.12397051947408</v>
      </c>
    </row>
    <row r="181" spans="1:34">
      <c r="A181" s="20">
        <v>2019</v>
      </c>
      <c r="B181" s="20">
        <v>20</v>
      </c>
      <c r="C181" s="20" t="s">
        <v>12</v>
      </c>
      <c r="D181" s="24">
        <v>13.841150000000001</v>
      </c>
      <c r="E181" s="24">
        <v>17.016245013157899</v>
      </c>
      <c r="F181" s="24">
        <v>20.045612089999999</v>
      </c>
      <c r="G181" s="23">
        <v>45680.866699999999</v>
      </c>
      <c r="H181" s="23">
        <v>45433.372000000003</v>
      </c>
      <c r="I181" s="92">
        <v>46707.348599999998</v>
      </c>
      <c r="J181" s="93">
        <v>7.7020653299999999</v>
      </c>
      <c r="K181" s="94">
        <f t="shared" si="41"/>
        <v>-3.9511208843498</v>
      </c>
      <c r="L181" s="94">
        <f t="shared" si="42"/>
        <v>-2.7488000000000001</v>
      </c>
      <c r="M181" s="94">
        <f t="shared" si="43"/>
        <v>-0.73414887484768443</v>
      </c>
      <c r="N181" s="94">
        <f t="shared" si="44"/>
        <v>0.26799557080251535</v>
      </c>
      <c r="O181" s="95">
        <v>30</v>
      </c>
      <c r="P181" s="96">
        <f t="shared" si="48"/>
        <v>13.001977365040803</v>
      </c>
      <c r="Q181" s="97">
        <v>5.37420906889135</v>
      </c>
      <c r="R181" s="97">
        <v>1.1875224180544099</v>
      </c>
      <c r="S181" s="96">
        <f t="shared" si="49"/>
        <v>2.8730068745180244</v>
      </c>
      <c r="T181" s="98">
        <v>40558210</v>
      </c>
      <c r="U181" s="99">
        <f t="shared" si="50"/>
        <v>5273369.2838657154</v>
      </c>
      <c r="V181" s="100">
        <f t="shared" si="45"/>
        <v>11.291968781402003</v>
      </c>
      <c r="W181" s="97">
        <v>2.8566417221218598</v>
      </c>
      <c r="X181" s="97">
        <v>2.8566417221218598</v>
      </c>
      <c r="Y181" s="96">
        <f t="shared" si="51"/>
        <v>2.8730068745180248</v>
      </c>
      <c r="Z181" s="100">
        <f t="shared" si="46"/>
        <v>11.291968781402003</v>
      </c>
      <c r="AA181" s="93">
        <v>13.5692876525952</v>
      </c>
      <c r="AC181" s="114">
        <f t="shared" si="52"/>
        <v>13.5692876525952</v>
      </c>
      <c r="AD181" s="79">
        <f t="shared" si="58"/>
        <v>13.001977365040803</v>
      </c>
      <c r="AE181" s="79">
        <f t="shared" si="47"/>
        <v>13.001977365040803</v>
      </c>
      <c r="AF181" s="80">
        <f t="shared" si="53"/>
        <v>5273369.2838657154</v>
      </c>
      <c r="AG181" s="96">
        <f t="shared" si="54"/>
        <v>2.8730068745180248</v>
      </c>
      <c r="AH181" s="100">
        <f t="shared" si="55"/>
        <v>11.291968781402003</v>
      </c>
    </row>
    <row r="182" spans="1:34">
      <c r="A182" s="20">
        <v>2020</v>
      </c>
      <c r="B182" s="20">
        <v>21</v>
      </c>
      <c r="C182" s="20" t="s">
        <v>12</v>
      </c>
      <c r="D182" s="24">
        <v>14.0907</v>
      </c>
      <c r="E182" s="24">
        <v>16.753264389999998</v>
      </c>
      <c r="F182" s="24">
        <v>20.72186864</v>
      </c>
      <c r="G182" s="23">
        <v>46058.095200000003</v>
      </c>
      <c r="H182" s="23">
        <v>45746.383500000004</v>
      </c>
      <c r="I182" s="92">
        <v>47355.406900000002</v>
      </c>
      <c r="J182" s="93">
        <v>7.7020653299999999</v>
      </c>
      <c r="K182" s="94">
        <f t="shared" si="41"/>
        <v>-3.9837488862288004</v>
      </c>
      <c r="L182" s="94">
        <f t="shared" si="42"/>
        <v>-2.8862399999999999</v>
      </c>
      <c r="M182" s="94">
        <f t="shared" si="43"/>
        <v>-0.7228028388421599</v>
      </c>
      <c r="N182" s="94">
        <f t="shared" si="44"/>
        <v>0.1092736049290397</v>
      </c>
      <c r="O182" s="95">
        <v>30</v>
      </c>
      <c r="P182" s="96">
        <f t="shared" si="48"/>
        <v>14.181262493937467</v>
      </c>
      <c r="Q182" s="97">
        <v>5.37420906889135</v>
      </c>
      <c r="R182" s="97">
        <v>1.1875224180544099</v>
      </c>
      <c r="S182" s="96">
        <f t="shared" si="49"/>
        <v>3.1335898756426661</v>
      </c>
      <c r="T182" s="98">
        <v>40558210</v>
      </c>
      <c r="U182" s="99">
        <f t="shared" si="50"/>
        <v>5751666.2229423951</v>
      </c>
      <c r="V182" s="100">
        <f t="shared" si="45"/>
        <v>12.316155371333895</v>
      </c>
      <c r="W182" s="97">
        <v>2.8566417221218598</v>
      </c>
      <c r="X182" s="97">
        <v>2.8566417221218598</v>
      </c>
      <c r="Y182" s="96">
        <f t="shared" si="51"/>
        <v>3.1335898756426661</v>
      </c>
      <c r="Z182" s="100">
        <f t="shared" si="46"/>
        <v>12.316155371333895</v>
      </c>
      <c r="AA182" s="93">
        <v>14.0671671402519</v>
      </c>
      <c r="AC182" s="114">
        <f t="shared" si="52"/>
        <v>14.0671671402519</v>
      </c>
      <c r="AD182" s="79">
        <f t="shared" si="58"/>
        <v>14.181262493937467</v>
      </c>
      <c r="AE182" s="79">
        <f t="shared" si="47"/>
        <v>14.181262493937467</v>
      </c>
      <c r="AF182" s="80">
        <f t="shared" si="53"/>
        <v>5751666.2229423951</v>
      </c>
      <c r="AG182" s="96">
        <f t="shared" si="54"/>
        <v>3.1335898756426661</v>
      </c>
      <c r="AH182" s="100">
        <f t="shared" si="55"/>
        <v>12.316155371333895</v>
      </c>
    </row>
    <row r="183" spans="1:34">
      <c r="A183" s="20">
        <v>2021</v>
      </c>
      <c r="B183" s="20">
        <v>22</v>
      </c>
      <c r="C183" s="20" t="s">
        <v>12</v>
      </c>
      <c r="D183" s="24">
        <v>14.622109999999999</v>
      </c>
      <c r="E183" s="24">
        <v>16.712972119473701</v>
      </c>
      <c r="F183" s="24">
        <v>21.023759999999999</v>
      </c>
      <c r="G183" s="23">
        <v>46438.438800000004</v>
      </c>
      <c r="H183" s="23">
        <v>46061.551599999999</v>
      </c>
      <c r="I183" s="92">
        <v>48012.456899999997</v>
      </c>
      <c r="J183" s="93">
        <v>7.7020653299999999</v>
      </c>
      <c r="K183" s="94">
        <f t="shared" si="41"/>
        <v>-4.0166463255672005</v>
      </c>
      <c r="L183" s="94">
        <f t="shared" si="42"/>
        <v>-3.0236800000000001</v>
      </c>
      <c r="M183" s="94">
        <f t="shared" si="43"/>
        <v>-0.72106446912257338</v>
      </c>
      <c r="N183" s="94">
        <f t="shared" si="44"/>
        <v>-5.9325464689774066E-2</v>
      </c>
      <c r="O183" s="95">
        <v>30</v>
      </c>
      <c r="P183" s="96">
        <f t="shared" si="48"/>
        <v>15.444810533203727</v>
      </c>
      <c r="Q183" s="97">
        <v>5.37420906889135</v>
      </c>
      <c r="R183" s="97">
        <v>1.1875224180544099</v>
      </c>
      <c r="S183" s="96">
        <f t="shared" si="49"/>
        <v>3.4127921924269131</v>
      </c>
      <c r="T183" s="98">
        <v>40558210</v>
      </c>
      <c r="U183" s="99">
        <f t="shared" si="50"/>
        <v>6264138.6901588868</v>
      </c>
      <c r="V183" s="100">
        <f t="shared" si="45"/>
        <v>13.413522688059071</v>
      </c>
      <c r="W183" s="97">
        <v>2.8566417221218598</v>
      </c>
      <c r="X183" s="97">
        <v>3.4279700665462318</v>
      </c>
      <c r="Y183" s="96">
        <f t="shared" si="51"/>
        <v>2.8439934936890947</v>
      </c>
      <c r="Z183" s="100">
        <f t="shared" si="46"/>
        <v>11.177935573382559</v>
      </c>
      <c r="AA183" s="93">
        <v>14.5650466279086</v>
      </c>
      <c r="AB183" s="95">
        <v>80</v>
      </c>
      <c r="AC183" s="114">
        <f t="shared" si="52"/>
        <v>80</v>
      </c>
      <c r="AD183" s="79">
        <f>(P183/100+0.03*(AC183/100-AA183/100)+(AF182-U182)/T183)*100</f>
        <v>17.407859134366468</v>
      </c>
      <c r="AE183" s="79">
        <f t="shared" si="47"/>
        <v>17.407859134366468</v>
      </c>
      <c r="AF183" s="80">
        <f t="shared" si="53"/>
        <v>7060316.0642205346</v>
      </c>
      <c r="AG183" s="96">
        <f t="shared" si="54"/>
        <v>3.8465609929570355</v>
      </c>
      <c r="AH183" s="100">
        <f t="shared" si="55"/>
        <v>15.118392870367298</v>
      </c>
    </row>
    <row r="184" spans="1:34">
      <c r="A184" s="20">
        <v>2022</v>
      </c>
      <c r="B184" s="20">
        <v>23</v>
      </c>
      <c r="C184" s="20" t="s">
        <v>12</v>
      </c>
      <c r="D184" s="24">
        <v>14.528930000000001</v>
      </c>
      <c r="E184" s="24">
        <v>16.66146144</v>
      </c>
      <c r="F184" s="24">
        <v>19.299964809999999</v>
      </c>
      <c r="G184" s="23">
        <v>46821.923199999997</v>
      </c>
      <c r="H184" s="23">
        <v>46378.891000000003</v>
      </c>
      <c r="I184" s="92">
        <v>48678.623399999997</v>
      </c>
      <c r="J184" s="93">
        <v>7.7020653299999999</v>
      </c>
      <c r="K184" s="94">
        <f t="shared" si="41"/>
        <v>-4.0498154252607996</v>
      </c>
      <c r="L184" s="94">
        <f t="shared" si="42"/>
        <v>-3.1611200000000004</v>
      </c>
      <c r="M184" s="94">
        <f t="shared" si="43"/>
        <v>-0.71884209236736007</v>
      </c>
      <c r="N184" s="94">
        <f t="shared" si="44"/>
        <v>-0.22771218762816015</v>
      </c>
      <c r="O184" s="95">
        <v>30</v>
      </c>
      <c r="P184" s="96">
        <f t="shared" si="48"/>
        <v>16.700499771006051</v>
      </c>
      <c r="Q184" s="97">
        <v>5.37420906889135</v>
      </c>
      <c r="R184" s="97">
        <v>1.1875224180544099</v>
      </c>
      <c r="S184" s="96">
        <f t="shared" si="49"/>
        <v>3.6902579740675083</v>
      </c>
      <c r="T184" s="98">
        <v>40558210</v>
      </c>
      <c r="U184" s="99">
        <f t="shared" si="50"/>
        <v>6773423.7681741538</v>
      </c>
      <c r="V184" s="100">
        <f t="shared" si="45"/>
        <v>14.504064785950337</v>
      </c>
      <c r="W184" s="97">
        <v>2.8566417221218598</v>
      </c>
      <c r="X184" s="97">
        <v>3.4279700665462318</v>
      </c>
      <c r="Y184" s="96">
        <f t="shared" si="51"/>
        <v>3.0752149783895906</v>
      </c>
      <c r="Z184" s="100">
        <f t="shared" si="46"/>
        <v>12.086720654958615</v>
      </c>
      <c r="AA184" s="93">
        <v>15.0629261155653</v>
      </c>
      <c r="AB184" s="95">
        <v>80</v>
      </c>
      <c r="AC184" s="114">
        <f t="shared" si="52"/>
        <v>80</v>
      </c>
      <c r="AD184" s="79">
        <f t="shared" ref="AD184:AD212" si="59">(P184/100+0.03*(AC184/100-AA184/100)+(AF183-U183)/T184)*100</f>
        <v>20.611660588701834</v>
      </c>
      <c r="AE184" s="79">
        <f t="shared" si="47"/>
        <v>20.611660588701834</v>
      </c>
      <c r="AF184" s="80">
        <f t="shared" si="53"/>
        <v>8359720.5860529272</v>
      </c>
      <c r="AG184" s="96">
        <f t="shared" si="54"/>
        <v>4.5544951282405783</v>
      </c>
      <c r="AH184" s="100">
        <f t="shared" si="55"/>
        <v>17.900833186056296</v>
      </c>
    </row>
    <row r="185" spans="1:34">
      <c r="A185" s="20">
        <v>2023</v>
      </c>
      <c r="B185" s="20">
        <v>24</v>
      </c>
      <c r="C185" s="20" t="s">
        <v>12</v>
      </c>
      <c r="D185" s="24">
        <v>14.975630000000001</v>
      </c>
      <c r="E185" s="24">
        <v>16.887243442105301</v>
      </c>
      <c r="F185" s="24">
        <v>19.983880289999998</v>
      </c>
      <c r="G185" s="23">
        <v>47208.574399999998</v>
      </c>
      <c r="H185" s="23">
        <v>46698.416700000002</v>
      </c>
      <c r="I185" s="92">
        <v>49354.032800000001</v>
      </c>
      <c r="J185" s="93">
        <v>7.7020653299999999</v>
      </c>
      <c r="K185" s="94">
        <f t="shared" si="41"/>
        <v>-4.0832584341536</v>
      </c>
      <c r="L185" s="94">
        <f t="shared" si="42"/>
        <v>-3.2985600000000002</v>
      </c>
      <c r="M185" s="94">
        <f t="shared" si="43"/>
        <v>-0.72858323106619116</v>
      </c>
      <c r="N185" s="94">
        <f t="shared" si="44"/>
        <v>-0.4083363352197914</v>
      </c>
      <c r="O185" s="95">
        <v>30</v>
      </c>
      <c r="P185" s="96">
        <f t="shared" si="48"/>
        <v>18.020666887073013</v>
      </c>
      <c r="Q185" s="97">
        <v>5.37420906889135</v>
      </c>
      <c r="R185" s="97">
        <v>1.1875224180544099</v>
      </c>
      <c r="S185" s="96">
        <f t="shared" si="49"/>
        <v>3.9819712337883781</v>
      </c>
      <c r="T185" s="98">
        <v>40558210</v>
      </c>
      <c r="U185" s="99">
        <f t="shared" si="50"/>
        <v>7308859.9194595348</v>
      </c>
      <c r="V185" s="100">
        <f t="shared" si="45"/>
        <v>15.650604688484218</v>
      </c>
      <c r="W185" s="97">
        <v>2.8566417221218598</v>
      </c>
      <c r="X185" s="97">
        <v>3.4279700665462318</v>
      </c>
      <c r="Y185" s="96">
        <f t="shared" si="51"/>
        <v>3.3183093614903152</v>
      </c>
      <c r="Z185" s="100">
        <f t="shared" si="46"/>
        <v>13.042170573736851</v>
      </c>
      <c r="AA185" s="93">
        <v>15.5608056032221</v>
      </c>
      <c r="AB185" s="95">
        <v>80</v>
      </c>
      <c r="AC185" s="114">
        <f t="shared" si="52"/>
        <v>80</v>
      </c>
      <c r="AD185" s="79">
        <f t="shared" si="59"/>
        <v>23.86500353667213</v>
      </c>
      <c r="AE185" s="79">
        <f t="shared" si="47"/>
        <v>23.86500353667213</v>
      </c>
      <c r="AF185" s="80">
        <f t="shared" si="53"/>
        <v>9679218.2509109098</v>
      </c>
      <c r="AG185" s="96">
        <f t="shared" si="54"/>
        <v>5.2733762947172176</v>
      </c>
      <c r="AH185" s="100">
        <f t="shared" si="55"/>
        <v>20.726299341877407</v>
      </c>
    </row>
    <row r="186" spans="1:34">
      <c r="A186" s="20">
        <v>2024</v>
      </c>
      <c r="B186" s="20">
        <v>25</v>
      </c>
      <c r="C186" s="20" t="s">
        <v>12</v>
      </c>
      <c r="D186" s="24">
        <v>13.93244</v>
      </c>
      <c r="E186" s="24">
        <v>16.9516052657895</v>
      </c>
      <c r="F186" s="24">
        <v>20.797973030000001</v>
      </c>
      <c r="G186" s="23">
        <v>47598.4185</v>
      </c>
      <c r="H186" s="23">
        <v>47020.143700000001</v>
      </c>
      <c r="I186" s="92">
        <v>50038.813499999997</v>
      </c>
      <c r="J186" s="93">
        <v>7.7020653299999999</v>
      </c>
      <c r="K186" s="94">
        <f t="shared" si="41"/>
        <v>-4.1169776097390001</v>
      </c>
      <c r="L186" s="94">
        <f t="shared" si="42"/>
        <v>-3.4359999999999999</v>
      </c>
      <c r="M186" s="94">
        <f t="shared" si="43"/>
        <v>-0.73136005758722222</v>
      </c>
      <c r="N186" s="94">
        <f t="shared" si="44"/>
        <v>-0.5822723373262223</v>
      </c>
      <c r="O186" s="95">
        <v>30</v>
      </c>
      <c r="P186" s="96">
        <f t="shared" si="48"/>
        <v>19.247703100406291</v>
      </c>
      <c r="Q186" s="97">
        <v>5.37420906889135</v>
      </c>
      <c r="R186" s="97">
        <v>1.1875224180544099</v>
      </c>
      <c r="S186" s="96">
        <f t="shared" si="49"/>
        <v>4.2531056449024689</v>
      </c>
      <c r="T186" s="98">
        <v>40558210</v>
      </c>
      <c r="U186" s="99">
        <f t="shared" si="50"/>
        <v>7806523.8436392937</v>
      </c>
      <c r="V186" s="100">
        <f t="shared" si="45"/>
        <v>16.716262182386927</v>
      </c>
      <c r="W186" s="97">
        <v>2.8566417221218598</v>
      </c>
      <c r="X186" s="97">
        <v>3.4279700665462318</v>
      </c>
      <c r="Y186" s="96">
        <f t="shared" si="51"/>
        <v>3.5442547040853913</v>
      </c>
      <c r="Z186" s="100">
        <f t="shared" si="46"/>
        <v>13.930218485322438</v>
      </c>
      <c r="AA186" s="93">
        <v>16.058685090878701</v>
      </c>
      <c r="AB186" s="95">
        <v>80</v>
      </c>
      <c r="AC186" s="114">
        <f t="shared" si="52"/>
        <v>80</v>
      </c>
      <c r="AD186" s="79">
        <f t="shared" si="59"/>
        <v>27.010279197279054</v>
      </c>
      <c r="AE186" s="79">
        <f t="shared" si="47"/>
        <v>27.010279197279054</v>
      </c>
      <c r="AF186" s="80">
        <f t="shared" si="53"/>
        <v>10954885.758418754</v>
      </c>
      <c r="AG186" s="96">
        <f t="shared" si="54"/>
        <v>5.9683781656999049</v>
      </c>
      <c r="AH186" s="100">
        <f t="shared" si="55"/>
        <v>23.457911124556855</v>
      </c>
    </row>
    <row r="187" spans="1:34">
      <c r="A187" s="20">
        <v>2025</v>
      </c>
      <c r="B187" s="20">
        <v>26</v>
      </c>
      <c r="C187" s="20" t="s">
        <v>12</v>
      </c>
      <c r="D187" s="24">
        <v>14.49954</v>
      </c>
      <c r="E187" s="24">
        <v>17.756238843684201</v>
      </c>
      <c r="F187" s="24">
        <v>21.47955</v>
      </c>
      <c r="G187" s="23">
        <v>47991.482000000004</v>
      </c>
      <c r="H187" s="23">
        <v>47344.087299999999</v>
      </c>
      <c r="I187" s="92">
        <v>50733.095399999998</v>
      </c>
      <c r="J187" s="93">
        <v>7.7020653299999999</v>
      </c>
      <c r="K187" s="94">
        <f t="shared" si="41"/>
        <v>-4.1509752441080003</v>
      </c>
      <c r="L187" s="94">
        <f t="shared" si="42"/>
        <v>-3.5734400000000002</v>
      </c>
      <c r="M187" s="94">
        <f t="shared" si="43"/>
        <v>-0.76607516867191117</v>
      </c>
      <c r="N187" s="94">
        <f t="shared" si="44"/>
        <v>-0.78842508277991175</v>
      </c>
      <c r="O187" s="95">
        <v>30</v>
      </c>
      <c r="P187" s="96">
        <f t="shared" si="48"/>
        <v>20.62479195962301</v>
      </c>
      <c r="Q187" s="97">
        <v>5.37420906889135</v>
      </c>
      <c r="R187" s="97">
        <v>1.1875224180544099</v>
      </c>
      <c r="S187" s="96">
        <f t="shared" si="49"/>
        <v>4.5573967268104862</v>
      </c>
      <c r="T187" s="98">
        <v>40558210</v>
      </c>
      <c r="U187" s="99">
        <f t="shared" si="50"/>
        <v>8365046.4350470165</v>
      </c>
      <c r="V187" s="100">
        <f t="shared" si="45"/>
        <v>17.912237530667571</v>
      </c>
      <c r="W187" s="97">
        <v>2.8566417221218598</v>
      </c>
      <c r="X187" s="97">
        <v>3.4279700665462318</v>
      </c>
      <c r="Y187" s="96">
        <f t="shared" si="51"/>
        <v>3.7978306056754056</v>
      </c>
      <c r="Z187" s="100">
        <f t="shared" si="46"/>
        <v>14.926864608889645</v>
      </c>
      <c r="AA187" s="93">
        <v>16.5565645785355</v>
      </c>
      <c r="AB187" s="95">
        <v>80</v>
      </c>
      <c r="AC187" s="114">
        <f t="shared" si="52"/>
        <v>80</v>
      </c>
      <c r="AD187" s="79">
        <f t="shared" si="59"/>
        <v>30.290671119139713</v>
      </c>
      <c r="AE187" s="79">
        <f t="shared" si="47"/>
        <v>30.290671119139713</v>
      </c>
      <c r="AF187" s="80">
        <f t="shared" si="53"/>
        <v>12285354.002910035</v>
      </c>
      <c r="AG187" s="96">
        <f t="shared" si="54"/>
        <v>6.6932362605893427</v>
      </c>
      <c r="AH187" s="100">
        <f t="shared" si="55"/>
        <v>26.306868797103739</v>
      </c>
    </row>
    <row r="188" spans="1:34">
      <c r="A188" s="20">
        <v>2026</v>
      </c>
      <c r="B188" s="20">
        <v>27</v>
      </c>
      <c r="C188" s="20" t="s">
        <v>12</v>
      </c>
      <c r="D188" s="24">
        <v>14.684979999999999</v>
      </c>
      <c r="E188" s="24">
        <v>17.250175960526299</v>
      </c>
      <c r="F188" s="24">
        <v>20.03594</v>
      </c>
      <c r="G188" s="23">
        <v>48387.791299999997</v>
      </c>
      <c r="H188" s="23">
        <v>47670.262699999999</v>
      </c>
      <c r="I188" s="92">
        <v>51437.010300000002</v>
      </c>
      <c r="J188" s="93">
        <v>7.7020653299999999</v>
      </c>
      <c r="K188" s="94">
        <f t="shared" si="41"/>
        <v>-4.1852536207022002</v>
      </c>
      <c r="L188" s="94">
        <f t="shared" si="42"/>
        <v>-3.7108800000000004</v>
      </c>
      <c r="M188" s="94">
        <f t="shared" si="43"/>
        <v>-0.74424159164094672</v>
      </c>
      <c r="N188" s="94">
        <f t="shared" si="44"/>
        <v>-0.93830988234314738</v>
      </c>
      <c r="O188" s="95">
        <v>30</v>
      </c>
      <c r="P188" s="96">
        <f t="shared" si="48"/>
        <v>21.562744054188244</v>
      </c>
      <c r="Q188" s="97">
        <v>5.37420906889135</v>
      </c>
      <c r="R188" s="97">
        <v>1.1875224180544099</v>
      </c>
      <c r="S188" s="96">
        <f t="shared" si="49"/>
        <v>4.764653110974022</v>
      </c>
      <c r="T188" s="98">
        <v>40558210</v>
      </c>
      <c r="U188" s="99">
        <f t="shared" si="50"/>
        <v>8745463.0152601823</v>
      </c>
      <c r="V188" s="100">
        <f t="shared" si="45"/>
        <v>18.726830993871005</v>
      </c>
      <c r="W188" s="97">
        <v>2.8566417221218598</v>
      </c>
      <c r="X188" s="97">
        <v>3.4279700665462318</v>
      </c>
      <c r="Y188" s="96">
        <f t="shared" si="51"/>
        <v>3.9705442591450186</v>
      </c>
      <c r="Z188" s="100">
        <f t="shared" si="46"/>
        <v>15.605692494892502</v>
      </c>
      <c r="AA188" s="93">
        <v>17.0544440661922</v>
      </c>
      <c r="AB188" s="95">
        <v>80</v>
      </c>
      <c r="AC188" s="114">
        <f t="shared" si="52"/>
        <v>80</v>
      </c>
      <c r="AD188" s="79">
        <f t="shared" si="59"/>
        <v>33.116989891719179</v>
      </c>
      <c r="AE188" s="79">
        <f t="shared" si="47"/>
        <v>33.116989891719179</v>
      </c>
      <c r="AF188" s="80">
        <f t="shared" si="53"/>
        <v>13431658.305962238</v>
      </c>
      <c r="AG188" s="96">
        <f t="shared" si="54"/>
        <v>7.3177592108471226</v>
      </c>
      <c r="AH188" s="100">
        <f t="shared" si="55"/>
        <v>28.761472620062911</v>
      </c>
    </row>
    <row r="189" spans="1:34">
      <c r="A189" s="20">
        <v>2027</v>
      </c>
      <c r="B189" s="20">
        <v>28</v>
      </c>
      <c r="C189" s="20" t="s">
        <v>12</v>
      </c>
      <c r="D189" s="24">
        <v>15.21665</v>
      </c>
      <c r="E189" s="24">
        <v>17.0400830757895</v>
      </c>
      <c r="F189" s="24">
        <v>19.139890000000001</v>
      </c>
      <c r="G189" s="23">
        <v>48787.373299999999</v>
      </c>
      <c r="H189" s="23">
        <v>47998.6852</v>
      </c>
      <c r="I189" s="92">
        <v>52150.692000000003</v>
      </c>
      <c r="J189" s="93">
        <v>7.7020653299999999</v>
      </c>
      <c r="K189" s="94">
        <f t="shared" si="41"/>
        <v>-4.2198150662101996</v>
      </c>
      <c r="L189" s="94">
        <f t="shared" si="42"/>
        <v>-3.8483200000000002</v>
      </c>
      <c r="M189" s="94">
        <f t="shared" si="43"/>
        <v>-0.73517734422186221</v>
      </c>
      <c r="N189" s="94">
        <f t="shared" si="44"/>
        <v>-1.1012470804320622</v>
      </c>
      <c r="O189" s="95">
        <v>30</v>
      </c>
      <c r="P189" s="96">
        <f t="shared" si="48"/>
        <v>22.514810939168811</v>
      </c>
      <c r="Q189" s="97">
        <v>5.37420906889135</v>
      </c>
      <c r="R189" s="97">
        <v>1.1875224180544099</v>
      </c>
      <c r="S189" s="96">
        <f t="shared" si="49"/>
        <v>4.9750283968828164</v>
      </c>
      <c r="T189" s="98">
        <v>40558210</v>
      </c>
      <c r="U189" s="99">
        <f t="shared" si="50"/>
        <v>9131604.3018110581</v>
      </c>
      <c r="V189" s="100">
        <f t="shared" si="45"/>
        <v>19.553682882716256</v>
      </c>
      <c r="W189" s="97">
        <v>2.8566417221218598</v>
      </c>
      <c r="X189" s="97">
        <v>3.4279700665462318</v>
      </c>
      <c r="Y189" s="96">
        <f t="shared" si="51"/>
        <v>4.1458569974023476</v>
      </c>
      <c r="Z189" s="100">
        <f t="shared" si="46"/>
        <v>16.29473573559688</v>
      </c>
      <c r="AA189" s="93">
        <v>17.552323553849</v>
      </c>
      <c r="AB189" s="95">
        <v>80</v>
      </c>
      <c r="AC189" s="114">
        <f t="shared" si="52"/>
        <v>80</v>
      </c>
      <c r="AD189" s="79">
        <f t="shared" si="59"/>
        <v>35.942487070084276</v>
      </c>
      <c r="AE189" s="79">
        <f t="shared" si="47"/>
        <v>35.942487070084276</v>
      </c>
      <c r="AF189" s="80">
        <f t="shared" si="53"/>
        <v>14577629.385107627</v>
      </c>
      <c r="AG189" s="96">
        <f t="shared" si="54"/>
        <v>7.9421006159629837</v>
      </c>
      <c r="AH189" s="100">
        <f t="shared" si="55"/>
        <v>31.215362904153395</v>
      </c>
    </row>
    <row r="190" spans="1:34">
      <c r="A190" s="20">
        <v>2028</v>
      </c>
      <c r="B190" s="20">
        <v>29</v>
      </c>
      <c r="C190" s="20" t="s">
        <v>12</v>
      </c>
      <c r="D190" s="24">
        <v>13.41822</v>
      </c>
      <c r="E190" s="24">
        <v>16.3126044594737</v>
      </c>
      <c r="F190" s="24">
        <v>19.21256</v>
      </c>
      <c r="G190" s="23">
        <v>49190.254999999997</v>
      </c>
      <c r="H190" s="23">
        <v>48329.370499999997</v>
      </c>
      <c r="I190" s="92">
        <v>52874.275999999998</v>
      </c>
      <c r="J190" s="93">
        <v>7.7020653299999999</v>
      </c>
      <c r="K190" s="94">
        <f t="shared" si="41"/>
        <v>-4.2546619159699999</v>
      </c>
      <c r="L190" s="94">
        <f t="shared" si="42"/>
        <v>-3.98576</v>
      </c>
      <c r="M190" s="94">
        <f t="shared" si="43"/>
        <v>-0.70379100679953333</v>
      </c>
      <c r="N190" s="94">
        <f t="shared" si="44"/>
        <v>-1.2421475927695331</v>
      </c>
      <c r="O190" s="95">
        <v>30</v>
      </c>
      <c r="P190" s="96">
        <f t="shared" si="48"/>
        <v>23.278128379083501</v>
      </c>
      <c r="Q190" s="97">
        <v>5.37420906889135</v>
      </c>
      <c r="R190" s="97">
        <v>1.1875224180544099</v>
      </c>
      <c r="S190" s="96">
        <f t="shared" si="49"/>
        <v>5.1436962995212951</v>
      </c>
      <c r="T190" s="98">
        <v>40558210</v>
      </c>
      <c r="U190" s="99">
        <f t="shared" si="50"/>
        <v>9441192.192058282</v>
      </c>
      <c r="V190" s="100">
        <f t="shared" si="45"/>
        <v>20.216609486864311</v>
      </c>
      <c r="W190" s="97">
        <v>2.8566417221218598</v>
      </c>
      <c r="X190" s="97">
        <v>3.4279700665462318</v>
      </c>
      <c r="Y190" s="96">
        <f t="shared" si="51"/>
        <v>4.2864135829344132</v>
      </c>
      <c r="Z190" s="100">
        <f t="shared" si="46"/>
        <v>16.847174572386926</v>
      </c>
      <c r="AA190" s="93">
        <v>18.050203041505601</v>
      </c>
      <c r="AB190" s="95">
        <v>80</v>
      </c>
      <c r="AC190" s="114">
        <f t="shared" si="52"/>
        <v>80</v>
      </c>
      <c r="AD190" s="79">
        <f t="shared" si="59"/>
        <v>38.564298418753793</v>
      </c>
      <c r="AE190" s="79">
        <f t="shared" si="47"/>
        <v>38.564298418753793</v>
      </c>
      <c r="AF190" s="80">
        <f t="shared" si="53"/>
        <v>15640989.137704842</v>
      </c>
      <c r="AG190" s="96">
        <f t="shared" si="54"/>
        <v>8.5214341909213527</v>
      </c>
      <c r="AH190" s="100">
        <f t="shared" si="55"/>
        <v>33.492355939036187</v>
      </c>
    </row>
    <row r="191" spans="1:34">
      <c r="A191" s="20">
        <v>2029</v>
      </c>
      <c r="B191" s="20">
        <v>30</v>
      </c>
      <c r="C191" s="20" t="s">
        <v>12</v>
      </c>
      <c r="D191" s="24">
        <v>13.7089</v>
      </c>
      <c r="E191" s="24">
        <v>17.1417126668421</v>
      </c>
      <c r="F191" s="24">
        <v>19.226957550000002</v>
      </c>
      <c r="G191" s="23">
        <v>49596.4637</v>
      </c>
      <c r="H191" s="23">
        <v>48662.333899999998</v>
      </c>
      <c r="I191" s="92">
        <v>53607.8995</v>
      </c>
      <c r="J191" s="93">
        <v>7.7020653299999999</v>
      </c>
      <c r="K191" s="94">
        <f t="shared" si="41"/>
        <v>-4.2897965312678004</v>
      </c>
      <c r="L191" s="94">
        <f t="shared" si="42"/>
        <v>-4.1232000000000006</v>
      </c>
      <c r="M191" s="94">
        <f t="shared" si="43"/>
        <v>-0.7395620512982356</v>
      </c>
      <c r="N191" s="94">
        <f t="shared" si="44"/>
        <v>-1.4504932525660368</v>
      </c>
      <c r="O191" s="95">
        <v>30</v>
      </c>
      <c r="P191" s="96">
        <f t="shared" si="48"/>
        <v>24.302230032786749</v>
      </c>
      <c r="Q191" s="97">
        <v>5.37420906889135</v>
      </c>
      <c r="R191" s="97">
        <v>1.1875224180544099</v>
      </c>
      <c r="S191" s="96">
        <f t="shared" si="49"/>
        <v>5.3699888863093408</v>
      </c>
      <c r="T191" s="98">
        <v>40558210</v>
      </c>
      <c r="U191" s="99">
        <f t="shared" si="50"/>
        <v>9856549.4913807195</v>
      </c>
      <c r="V191" s="100">
        <f t="shared" si="45"/>
        <v>21.106022195249146</v>
      </c>
      <c r="W191" s="97">
        <v>2.8566417221218598</v>
      </c>
      <c r="X191" s="97">
        <v>3.4279700665462318</v>
      </c>
      <c r="Y191" s="96">
        <f t="shared" si="51"/>
        <v>4.4749907385911181</v>
      </c>
      <c r="Z191" s="100">
        <f t="shared" si="46"/>
        <v>17.58835182937429</v>
      </c>
      <c r="AA191" s="93">
        <v>18.548082529162301</v>
      </c>
      <c r="AB191" s="95">
        <v>80</v>
      </c>
      <c r="AC191" s="114">
        <f t="shared" si="52"/>
        <v>80</v>
      </c>
      <c r="AD191" s="79">
        <f t="shared" si="59"/>
        <v>41.431957596582173</v>
      </c>
      <c r="AE191" s="79">
        <f t="shared" si="47"/>
        <v>41.431957596582173</v>
      </c>
      <c r="AF191" s="80">
        <f t="shared" si="53"/>
        <v>16804060.36913275</v>
      </c>
      <c r="AG191" s="96">
        <f t="shared" si="54"/>
        <v>9.1550920031421175</v>
      </c>
      <c r="AH191" s="100">
        <f t="shared" si="55"/>
        <v>35.98286311364528</v>
      </c>
    </row>
    <row r="192" spans="1:34">
      <c r="A192" s="20">
        <v>2030</v>
      </c>
      <c r="B192" s="20">
        <v>31</v>
      </c>
      <c r="C192" s="20" t="s">
        <v>12</v>
      </c>
      <c r="D192" s="24">
        <v>14.32531</v>
      </c>
      <c r="E192" s="24">
        <v>16.867583217894701</v>
      </c>
      <c r="F192" s="24">
        <v>21.672816950000001</v>
      </c>
      <c r="G192" s="23">
        <v>50006.0268</v>
      </c>
      <c r="H192" s="23">
        <v>48997.5913</v>
      </c>
      <c r="I192" s="92">
        <v>54351.701999999997</v>
      </c>
      <c r="J192" s="93">
        <v>7.7020653299999999</v>
      </c>
      <c r="K192" s="94">
        <f t="shared" si="41"/>
        <v>-4.3252212820392</v>
      </c>
      <c r="L192" s="94">
        <f t="shared" si="42"/>
        <v>-4.2606400000000004</v>
      </c>
      <c r="M192" s="94">
        <f t="shared" si="43"/>
        <v>-0.72773501035284904</v>
      </c>
      <c r="N192" s="94">
        <f t="shared" si="44"/>
        <v>-1.6115309623920495</v>
      </c>
      <c r="O192" s="95">
        <v>30</v>
      </c>
      <c r="P192" s="96">
        <f t="shared" si="48"/>
        <v>25.008714958029024</v>
      </c>
      <c r="Q192" s="97">
        <v>5.37420906889135</v>
      </c>
      <c r="R192" s="97">
        <v>1.1875224180544099</v>
      </c>
      <c r="S192" s="96">
        <f t="shared" si="49"/>
        <v>5.5260986833023651</v>
      </c>
      <c r="T192" s="98">
        <v>40558210</v>
      </c>
      <c r="U192" s="99">
        <f t="shared" si="50"/>
        <v>10143087.130978825</v>
      </c>
      <c r="V192" s="100">
        <f t="shared" si="45"/>
        <v>21.719590846877225</v>
      </c>
      <c r="W192" s="97">
        <v>2.8566417221218598</v>
      </c>
      <c r="X192" s="97">
        <v>3.4279700665462318</v>
      </c>
      <c r="Y192" s="96">
        <f t="shared" si="51"/>
        <v>4.6050822360853045</v>
      </c>
      <c r="Z192" s="100">
        <f t="shared" si="46"/>
        <v>18.099659039064356</v>
      </c>
      <c r="AA192" s="93">
        <v>19.0459620168191</v>
      </c>
      <c r="AB192" s="95">
        <v>80</v>
      </c>
      <c r="AC192" s="114">
        <f t="shared" si="52"/>
        <v>80</v>
      </c>
      <c r="AD192" s="79">
        <f t="shared" si="59"/>
        <v>43.96706366131987</v>
      </c>
      <c r="AE192" s="79">
        <f t="shared" si="47"/>
        <v>43.96706366131987</v>
      </c>
      <c r="AF192" s="80">
        <f t="shared" si="53"/>
        <v>17832254.010591801</v>
      </c>
      <c r="AG192" s="96">
        <f t="shared" si="54"/>
        <v>9.71526657868068</v>
      </c>
      <c r="AH192" s="100">
        <f t="shared" si="55"/>
        <v>38.184554266987099</v>
      </c>
    </row>
    <row r="193" spans="1:34">
      <c r="A193" s="20">
        <v>2031</v>
      </c>
      <c r="B193" s="20">
        <v>32</v>
      </c>
      <c r="C193" s="20" t="s">
        <v>12</v>
      </c>
      <c r="D193" s="24">
        <v>14.616569999999999</v>
      </c>
      <c r="E193" s="24">
        <v>16.7375842505263</v>
      </c>
      <c r="F193" s="24">
        <v>19.811969999999999</v>
      </c>
      <c r="G193" s="23">
        <v>50418.972000000002</v>
      </c>
      <c r="H193" s="23">
        <v>49335.1584</v>
      </c>
      <c r="I193" s="92">
        <v>55105.824699999997</v>
      </c>
      <c r="J193" s="93">
        <v>7.7020653299999999</v>
      </c>
      <c r="K193" s="94">
        <f t="shared" si="41"/>
        <v>-4.3609385641680003</v>
      </c>
      <c r="L193" s="94">
        <f t="shared" si="42"/>
        <v>-4.3980800000000002</v>
      </c>
      <c r="M193" s="94">
        <f t="shared" si="43"/>
        <v>-0.72212633490470668</v>
      </c>
      <c r="N193" s="94">
        <f t="shared" si="44"/>
        <v>-1.7790795690727073</v>
      </c>
      <c r="O193" s="95">
        <v>30</v>
      </c>
      <c r="P193" s="96">
        <f t="shared" si="48"/>
        <v>25.667495223727471</v>
      </c>
      <c r="Q193" s="97">
        <v>5.37420906889135</v>
      </c>
      <c r="R193" s="97">
        <v>1.1875224180544099</v>
      </c>
      <c r="S193" s="96">
        <f t="shared" si="49"/>
        <v>5.6716673286714459</v>
      </c>
      <c r="T193" s="98">
        <v>40558210</v>
      </c>
      <c r="U193" s="99">
        <f t="shared" si="50"/>
        <v>10410276.614579357</v>
      </c>
      <c r="V193" s="100">
        <f t="shared" si="45"/>
        <v>22.291728913666365</v>
      </c>
      <c r="W193" s="97">
        <v>2.8566417221218598</v>
      </c>
      <c r="X193" s="97">
        <v>3.7136342387584178</v>
      </c>
      <c r="Y193" s="96">
        <f t="shared" si="51"/>
        <v>4.362821022054959</v>
      </c>
      <c r="Z193" s="100">
        <f t="shared" si="46"/>
        <v>17.147483779743354</v>
      </c>
      <c r="AA193" s="93">
        <v>19.543841504475701</v>
      </c>
      <c r="AB193" s="95">
        <v>90</v>
      </c>
      <c r="AC193" s="114">
        <f t="shared" si="52"/>
        <v>90</v>
      </c>
      <c r="AD193" s="79">
        <f t="shared" si="59"/>
        <v>46.739528681884046</v>
      </c>
      <c r="AE193" s="79">
        <f t="shared" si="47"/>
        <v>46.739528681884046</v>
      </c>
      <c r="AF193" s="80">
        <f t="shared" si="53"/>
        <v>18956716.195808765</v>
      </c>
      <c r="AG193" s="96">
        <f t="shared" si="54"/>
        <v>10.327889631298696</v>
      </c>
      <c r="AH193" s="100">
        <f t="shared" si="55"/>
        <v>40.592387135848696</v>
      </c>
    </row>
    <row r="194" spans="1:34">
      <c r="A194" s="20">
        <v>2032</v>
      </c>
      <c r="B194" s="20">
        <v>33</v>
      </c>
      <c r="C194" s="20" t="s">
        <v>12</v>
      </c>
      <c r="D194" s="24">
        <v>15.13546</v>
      </c>
      <c r="E194" s="24">
        <v>17.517068274736801</v>
      </c>
      <c r="F194" s="24">
        <v>20.862719999999999</v>
      </c>
      <c r="G194" s="23">
        <v>50835.327299999997</v>
      </c>
      <c r="H194" s="23">
        <v>49675.051200000002</v>
      </c>
      <c r="I194" s="92">
        <v>55870.4107</v>
      </c>
      <c r="J194" s="93">
        <v>7.7020653299999999</v>
      </c>
      <c r="K194" s="94">
        <f t="shared" si="41"/>
        <v>-4.3969507994862003</v>
      </c>
      <c r="L194" s="94">
        <f t="shared" si="42"/>
        <v>-4.53552</v>
      </c>
      <c r="M194" s="94">
        <f t="shared" si="43"/>
        <v>-0.75575639364524461</v>
      </c>
      <c r="N194" s="94">
        <f t="shared" si="44"/>
        <v>-1.986161863131445</v>
      </c>
      <c r="O194" s="95">
        <v>30</v>
      </c>
      <c r="P194" s="96">
        <f t="shared" si="48"/>
        <v>26.38009467225098</v>
      </c>
      <c r="Q194" s="97">
        <v>5.37420906889135</v>
      </c>
      <c r="R194" s="97">
        <v>1.1875224180544099</v>
      </c>
      <c r="S194" s="96">
        <f t="shared" si="49"/>
        <v>5.829128233032848</v>
      </c>
      <c r="T194" s="98">
        <v>40558210</v>
      </c>
      <c r="U194" s="99">
        <f t="shared" si="50"/>
        <v>10699294.195370365</v>
      </c>
      <c r="V194" s="100">
        <f t="shared" si="45"/>
        <v>22.910607911872226</v>
      </c>
      <c r="W194" s="97">
        <v>2.8566417221218598</v>
      </c>
      <c r="X194" s="97">
        <v>3.7136342387584178</v>
      </c>
      <c r="Y194" s="96">
        <f t="shared" si="51"/>
        <v>4.4839447946406521</v>
      </c>
      <c r="Z194" s="100">
        <f t="shared" si="46"/>
        <v>17.623544547594019</v>
      </c>
      <c r="AA194" s="93">
        <v>20.0417209921325</v>
      </c>
      <c r="AB194" s="95">
        <v>90</v>
      </c>
      <c r="AC194" s="114">
        <f t="shared" si="52"/>
        <v>90</v>
      </c>
      <c r="AD194" s="79">
        <f t="shared" si="59"/>
        <v>49.550876500643582</v>
      </c>
      <c r="AE194" s="79">
        <f t="shared" si="47"/>
        <v>49.550876500643582</v>
      </c>
      <c r="AF194" s="80">
        <f t="shared" si="53"/>
        <v>20096948.547971677</v>
      </c>
      <c r="AG194" s="96">
        <f t="shared" si="54"/>
        <v>10.949104496021855</v>
      </c>
      <c r="AH194" s="100">
        <f t="shared" si="55"/>
        <v>43.033988971616523</v>
      </c>
    </row>
    <row r="195" spans="1:34">
      <c r="A195" s="20">
        <v>2033</v>
      </c>
      <c r="B195" s="20">
        <v>34</v>
      </c>
      <c r="C195" s="20" t="s">
        <v>12</v>
      </c>
      <c r="D195" s="24">
        <v>14.45355</v>
      </c>
      <c r="E195" s="24">
        <v>17.557386586315801</v>
      </c>
      <c r="F195" s="24">
        <v>20.34198</v>
      </c>
      <c r="G195" s="23">
        <v>51255.120900000002</v>
      </c>
      <c r="H195" s="23">
        <v>50017.2857</v>
      </c>
      <c r="I195" s="92">
        <v>56645.605199999998</v>
      </c>
      <c r="J195" s="93">
        <v>7.7020653299999999</v>
      </c>
      <c r="K195" s="94">
        <f t="shared" ref="K195:K258" si="60">G195*$AL$3</f>
        <v>-4.4332604271246003</v>
      </c>
      <c r="L195" s="94">
        <f t="shared" ref="L195:L258" si="61">B195*$AL$5</f>
        <v>-4.6729599999999998</v>
      </c>
      <c r="M195" s="94">
        <f t="shared" ref="M195:M258" si="62">E195*$AL$4</f>
        <v>-0.75749588688000891</v>
      </c>
      <c r="N195" s="94">
        <f t="shared" ref="N195:N258" si="63">SUM(J195:M195)</f>
        <v>-2.1616509840046092</v>
      </c>
      <c r="O195" s="95">
        <v>30</v>
      </c>
      <c r="P195" s="96">
        <f t="shared" si="48"/>
        <v>26.90257527282942</v>
      </c>
      <c r="Q195" s="97">
        <v>5.37420906889135</v>
      </c>
      <c r="R195" s="97">
        <v>1.1875224180544099</v>
      </c>
      <c r="S195" s="96">
        <f t="shared" si="49"/>
        <v>5.9445791613893482</v>
      </c>
      <c r="T195" s="98">
        <v>40558210</v>
      </c>
      <c r="U195" s="99">
        <f t="shared" si="50"/>
        <v>10911202.97456223</v>
      </c>
      <c r="V195" s="100">
        <f t="shared" ref="V195:V258" si="64">(U195*$AM$12/$AM$13*10^(-6))*($AM$11/$AP$11)+(U195*$AN$12/$AN$13*10^(-6))*($AN$11/$AP$11)+(U195*$AO$12/$AO$13*10^(-6))*($AO$11/$AP$11)+(U195*$AL$12/$AL$13*10^(-6))*($AL$11/$AP$11)</f>
        <v>23.364372325159326</v>
      </c>
      <c r="W195" s="97">
        <v>2.8566417221218598</v>
      </c>
      <c r="X195" s="97">
        <v>3.7136342387584178</v>
      </c>
      <c r="Y195" s="96">
        <f t="shared" si="51"/>
        <v>4.5727532010687293</v>
      </c>
      <c r="Z195" s="100">
        <f t="shared" ref="Z195:Z258" si="65">IF(AND(A195&gt;=2000,A195&lt;=2020),(U195*$AM$12/$AM$13*10^(-6))*($AM$11/$AP$11)+(U195*$AN$12/$AN$13*10^(-6))*($AN$11/$AP$11)+(U195*$AO$12/$AO$13*10^(-6))*($AO$11/$AP$11)+(U195*$AL$12/$AL$13*10^(-6))*($AL$11/$AP$11),IF(AND(A195&gt;=2021,A195&lt;=2030),(U195*$AM$12/$AM$14*10^(-6))*($AM$11/$AP$11)+(U195*$AN$12/$AN$14*10^(-6))*($AN$11/$AP$11)+(U195*$AO$12/$AO$14*10^(-6))*($AO$11/$AP$11)+(U195*$AL$12/$AL$14*10^(-6))*($AL$11/$AP$11),IF(AND(A195&gt;=2031,A195&lt;=2040),(U195*$AM$12/$AM$15*10^(-6))*($AM$11/$AP$11)+(U195*$AN$12/$AN$15*10^(-6))*($AN$11/$AP$11)+(U195*$AO$12/$AO$15*10^(-6))*($AO$11/$AP$11)+(U195*$AL$12/$AL$15*10^(-6))*($AL$11/$AP$11),(U195*$AM$12/$AM$16*10^(-6))*($AM$11/$AP$11)+(U195*$AN$12/$AN$16*10^(-6))*($AN$11/$AP$11)+(U195*$AO$12/$AO$16*10^(-6))*($AO$11/$AP$11)+(U195*$AL$12/$AL$16*10^(-6))*($AL$11/$AP$11))))</f>
        <v>17.972594096276406</v>
      </c>
      <c r="AA195" s="93">
        <v>20.5396004797892</v>
      </c>
      <c r="AB195" s="95">
        <v>90</v>
      </c>
      <c r="AC195" s="114">
        <f t="shared" si="52"/>
        <v>90</v>
      </c>
      <c r="AD195" s="79">
        <f t="shared" si="59"/>
        <v>52.157169086828347</v>
      </c>
      <c r="AE195" s="79">
        <f t="shared" ref="AE195:AE258" si="66">IF(AD195&lt;100,AD195,100)</f>
        <v>52.157169086828347</v>
      </c>
      <c r="AF195" s="80">
        <f t="shared" si="53"/>
        <v>21154014.168290924</v>
      </c>
      <c r="AG195" s="96">
        <f t="shared" si="54"/>
        <v>11.525008937852936</v>
      </c>
      <c r="AH195" s="100">
        <f t="shared" si="55"/>
        <v>45.297504257955083</v>
      </c>
    </row>
    <row r="196" spans="1:34">
      <c r="A196" s="20">
        <v>2034</v>
      </c>
      <c r="B196" s="20">
        <v>35</v>
      </c>
      <c r="C196" s="20" t="s">
        <v>12</v>
      </c>
      <c r="D196" s="24">
        <v>14.32715</v>
      </c>
      <c r="E196" s="24">
        <v>17.2648742078947</v>
      </c>
      <c r="F196" s="24">
        <v>21.16104</v>
      </c>
      <c r="G196" s="23">
        <v>51678.381000000001</v>
      </c>
      <c r="H196" s="23">
        <v>50361.877999999997</v>
      </c>
      <c r="I196" s="92">
        <v>57431.555500000002</v>
      </c>
      <c r="J196" s="93">
        <v>7.7020653299999999</v>
      </c>
      <c r="K196" s="94">
        <f t="shared" si="60"/>
        <v>-4.4698698862140001</v>
      </c>
      <c r="L196" s="94">
        <f t="shared" si="61"/>
        <v>-4.8104000000000005</v>
      </c>
      <c r="M196" s="94">
        <f t="shared" si="62"/>
        <v>-0.74487573282540898</v>
      </c>
      <c r="N196" s="94">
        <f t="shared" si="63"/>
        <v>-2.3230802890394093</v>
      </c>
      <c r="O196" s="95">
        <v>30</v>
      </c>
      <c r="P196" s="96">
        <f t="shared" ref="P196:P259" si="67">O196/(EXP(N196)+1)</f>
        <v>27.323117552327922</v>
      </c>
      <c r="Q196" s="97">
        <v>5.37420906889135</v>
      </c>
      <c r="R196" s="97">
        <v>1.1875224180544099</v>
      </c>
      <c r="S196" s="96">
        <f t="shared" ref="S196:S259" si="68">R196*P196/Q196</f>
        <v>6.0375050930459659</v>
      </c>
      <c r="T196" s="98">
        <v>40558210</v>
      </c>
      <c r="U196" s="99">
        <f t="shared" ref="U196:U259" si="69">T196*P196/100</f>
        <v>11081767.39542002</v>
      </c>
      <c r="V196" s="100">
        <f t="shared" si="64"/>
        <v>23.729605255353857</v>
      </c>
      <c r="W196" s="97">
        <v>2.8566417221218598</v>
      </c>
      <c r="X196" s="97">
        <v>3.7136342387584178</v>
      </c>
      <c r="Y196" s="96">
        <f t="shared" ref="Y196:Y259" si="70">(P196/Q196)*(W196/X196)*R196</f>
        <v>4.6442346869584359</v>
      </c>
      <c r="Z196" s="100">
        <f t="shared" si="65"/>
        <v>18.25354250411835</v>
      </c>
      <c r="AA196" s="93">
        <v>21.037479967446</v>
      </c>
      <c r="AB196" s="95">
        <v>90</v>
      </c>
      <c r="AC196" s="114">
        <f t="shared" ref="AC196:AC259" si="71">IF(AB196&gt;=AA196,AB196,AA196)</f>
        <v>90</v>
      </c>
      <c r="AD196" s="79">
        <f t="shared" si="59"/>
        <v>54.64658696730347</v>
      </c>
      <c r="AE196" s="79">
        <f t="shared" si="66"/>
        <v>54.64658696730347</v>
      </c>
      <c r="AF196" s="80">
        <f t="shared" ref="AF196:AF259" si="72">AE196*T196/100</f>
        <v>22163677.500031572</v>
      </c>
      <c r="AG196" s="96">
        <f t="shared" ref="AG196:AG259" si="73">(AE196/Q196)*R196</f>
        <v>12.075087936096962</v>
      </c>
      <c r="AH196" s="100">
        <f t="shared" ref="AH196:AH259" si="74">(AF196*$AM$12/$AM$13*10^(-6))*($AM$11/$AP$11)+(AF196*$AN$12/$AN$13*10^(-6))*($AN$11/$AP$11)+(AF196*$AO$12/$AO$13*10^(-6))*($AO$11/$AP$11)+(AF196*$AL$12/$AL$13*10^(-6))*($AL$11/$AP$11)</f>
        <v>47.459516096690564</v>
      </c>
    </row>
    <row r="197" spans="1:34">
      <c r="A197" s="20">
        <v>2035</v>
      </c>
      <c r="B197" s="20">
        <v>36</v>
      </c>
      <c r="C197" s="20" t="s">
        <v>12</v>
      </c>
      <c r="D197" s="24">
        <v>15.02356</v>
      </c>
      <c r="E197" s="24">
        <v>17.405811892631601</v>
      </c>
      <c r="F197" s="24">
        <v>19.121780860000001</v>
      </c>
      <c r="G197" s="23">
        <v>52105.136400000003</v>
      </c>
      <c r="H197" s="23">
        <v>50708.844299999997</v>
      </c>
      <c r="I197" s="92">
        <v>58228.4107</v>
      </c>
      <c r="J197" s="93">
        <v>7.7020653299999999</v>
      </c>
      <c r="K197" s="94">
        <f t="shared" si="60"/>
        <v>-4.5067816677815999</v>
      </c>
      <c r="L197" s="94">
        <f t="shared" si="61"/>
        <v>-4.9478400000000002</v>
      </c>
      <c r="M197" s="94">
        <f t="shared" si="62"/>
        <v>-0.7509563482956978</v>
      </c>
      <c r="N197" s="94">
        <f t="shared" si="63"/>
        <v>-2.5035126860772978</v>
      </c>
      <c r="O197" s="95">
        <v>30</v>
      </c>
      <c r="P197" s="96">
        <f t="shared" si="67"/>
        <v>27.731631172063508</v>
      </c>
      <c r="Q197" s="97">
        <v>5.37420906889135</v>
      </c>
      <c r="R197" s="97">
        <v>1.1875224180544099</v>
      </c>
      <c r="S197" s="96">
        <f t="shared" si="68"/>
        <v>6.1277730888194615</v>
      </c>
      <c r="T197" s="98">
        <v>40558210</v>
      </c>
      <c r="U197" s="99">
        <f t="shared" si="69"/>
        <v>11247453.207190979</v>
      </c>
      <c r="V197" s="100">
        <f t="shared" si="64"/>
        <v>24.084391524497406</v>
      </c>
      <c r="W197" s="97">
        <v>2.8566417221218598</v>
      </c>
      <c r="X197" s="97">
        <v>3.7136342387584178</v>
      </c>
      <c r="Y197" s="96">
        <f t="shared" si="70"/>
        <v>4.7136716067842013</v>
      </c>
      <c r="Z197" s="100">
        <f t="shared" si="65"/>
        <v>18.526455018844157</v>
      </c>
      <c r="AA197" s="93">
        <v>21.535359455102601</v>
      </c>
      <c r="AB197" s="95">
        <v>90</v>
      </c>
      <c r="AC197" s="114">
        <f t="shared" si="71"/>
        <v>90</v>
      </c>
      <c r="AD197" s="79">
        <f t="shared" si="59"/>
        <v>57.109039803385976</v>
      </c>
      <c r="AE197" s="79">
        <f t="shared" si="66"/>
        <v>57.109039803385976</v>
      </c>
      <c r="AF197" s="80">
        <f t="shared" si="72"/>
        <v>23162404.292440873</v>
      </c>
      <c r="AG197" s="96">
        <f t="shared" si="73"/>
        <v>12.619208551570685</v>
      </c>
      <c r="AH197" s="100">
        <f t="shared" si="74"/>
        <v>49.59810930986459</v>
      </c>
    </row>
    <row r="198" spans="1:34">
      <c r="A198" s="20">
        <v>2036</v>
      </c>
      <c r="B198" s="20">
        <v>37</v>
      </c>
      <c r="C198" s="20" t="s">
        <v>12</v>
      </c>
      <c r="D198" s="24">
        <v>15.50897</v>
      </c>
      <c r="E198" s="24">
        <v>16.952316994210499</v>
      </c>
      <c r="F198" s="24">
        <v>18.602004269999998</v>
      </c>
      <c r="G198" s="23">
        <v>52535.4159</v>
      </c>
      <c r="H198" s="23">
        <v>51058.201099999998</v>
      </c>
      <c r="I198" s="92">
        <v>59036.322200000002</v>
      </c>
      <c r="J198" s="93">
        <v>7.7020653299999999</v>
      </c>
      <c r="K198" s="94">
        <f t="shared" si="60"/>
        <v>-4.5439982628546005</v>
      </c>
      <c r="L198" s="94">
        <f t="shared" si="61"/>
        <v>-5.08528</v>
      </c>
      <c r="M198" s="94">
        <f t="shared" si="62"/>
        <v>-0.73139076439821782</v>
      </c>
      <c r="N198" s="94">
        <f t="shared" si="63"/>
        <v>-2.6586036972528184</v>
      </c>
      <c r="O198" s="95">
        <v>30</v>
      </c>
      <c r="P198" s="96">
        <f t="shared" si="67"/>
        <v>28.036178961892507</v>
      </c>
      <c r="Q198" s="97">
        <v>5.37420906889135</v>
      </c>
      <c r="R198" s="97">
        <v>1.1875224180544099</v>
      </c>
      <c r="S198" s="96">
        <f t="shared" si="68"/>
        <v>6.1950680755151435</v>
      </c>
      <c r="T198" s="98">
        <v>40558210</v>
      </c>
      <c r="U198" s="99">
        <f t="shared" si="69"/>
        <v>11370972.339340184</v>
      </c>
      <c r="V198" s="100">
        <f t="shared" si="64"/>
        <v>24.348885457892536</v>
      </c>
      <c r="W198" s="97">
        <v>2.8566417221218598</v>
      </c>
      <c r="X198" s="97">
        <v>3.7136342387584178</v>
      </c>
      <c r="Y198" s="96">
        <f t="shared" si="70"/>
        <v>4.7654369811654957</v>
      </c>
      <c r="Z198" s="100">
        <f t="shared" si="65"/>
        <v>18.729911890686562</v>
      </c>
      <c r="AA198" s="93">
        <v>22.033238942759301</v>
      </c>
      <c r="AB198" s="95">
        <v>90</v>
      </c>
      <c r="AC198" s="114">
        <f t="shared" si="71"/>
        <v>90</v>
      </c>
      <c r="AD198" s="79">
        <f t="shared" si="59"/>
        <v>59.452590424932204</v>
      </c>
      <c r="AE198" s="79">
        <f t="shared" si="66"/>
        <v>59.452590424932204</v>
      </c>
      <c r="AF198" s="80">
        <f t="shared" si="72"/>
        <v>24112906.474983897</v>
      </c>
      <c r="AG198" s="96">
        <f t="shared" si="73"/>
        <v>13.137055711079425</v>
      </c>
      <c r="AH198" s="100">
        <f t="shared" si="74"/>
        <v>51.633438222779688</v>
      </c>
    </row>
    <row r="199" spans="1:34">
      <c r="A199" s="20">
        <v>2037</v>
      </c>
      <c r="B199" s="20">
        <v>38</v>
      </c>
      <c r="C199" s="20" t="s">
        <v>12</v>
      </c>
      <c r="D199" s="24">
        <v>14.908440000000001</v>
      </c>
      <c r="E199" s="24">
        <v>16.897832357368401</v>
      </c>
      <c r="F199" s="24">
        <v>19.998786079999999</v>
      </c>
      <c r="G199" s="23">
        <v>52969.248599999999</v>
      </c>
      <c r="H199" s="23">
        <v>51409.964699999997</v>
      </c>
      <c r="I199" s="92">
        <v>59855.443299999999</v>
      </c>
      <c r="J199" s="93">
        <v>7.7020653299999999</v>
      </c>
      <c r="K199" s="94">
        <f t="shared" si="60"/>
        <v>-4.5815221884083996</v>
      </c>
      <c r="L199" s="94">
        <f t="shared" si="61"/>
        <v>-5.2227200000000007</v>
      </c>
      <c r="M199" s="94">
        <f t="shared" si="62"/>
        <v>-0.72904007922630232</v>
      </c>
      <c r="N199" s="94">
        <f t="shared" si="63"/>
        <v>-2.8312169376347027</v>
      </c>
      <c r="O199" s="95">
        <v>30</v>
      </c>
      <c r="P199" s="96">
        <f t="shared" si="67"/>
        <v>28.330188052006427</v>
      </c>
      <c r="Q199" s="97">
        <v>5.37420906889135</v>
      </c>
      <c r="R199" s="97">
        <v>1.1875224180544099</v>
      </c>
      <c r="S199" s="96">
        <f t="shared" si="68"/>
        <v>6.2600343582083635</v>
      </c>
      <c r="T199" s="98">
        <v>40558210</v>
      </c>
      <c r="U199" s="99">
        <f t="shared" si="69"/>
        <v>11490217.163527677</v>
      </c>
      <c r="V199" s="100">
        <f t="shared" si="64"/>
        <v>24.604226732054517</v>
      </c>
      <c r="W199" s="97">
        <v>2.8566417221218598</v>
      </c>
      <c r="X199" s="97">
        <v>3.7136342387584178</v>
      </c>
      <c r="Y199" s="96">
        <f t="shared" si="70"/>
        <v>4.8154110447756642</v>
      </c>
      <c r="Z199" s="100">
        <f t="shared" si="65"/>
        <v>18.926328255426551</v>
      </c>
      <c r="AA199" s="93">
        <v>22.5311184304161</v>
      </c>
      <c r="AB199" s="95">
        <v>90</v>
      </c>
      <c r="AC199" s="114">
        <f t="shared" si="71"/>
        <v>90</v>
      </c>
      <c r="AD199" s="79">
        <f t="shared" si="59"/>
        <v>61.770665962133656</v>
      </c>
      <c r="AE199" s="79">
        <f t="shared" si="66"/>
        <v>61.770665962133656</v>
      </c>
      <c r="AF199" s="80">
        <f t="shared" si="72"/>
        <v>25053076.419320688</v>
      </c>
      <c r="AG199" s="96">
        <f t="shared" si="73"/>
        <v>13.649273719698527</v>
      </c>
      <c r="AH199" s="100">
        <f t="shared" si="74"/>
        <v>53.64664251195115</v>
      </c>
    </row>
    <row r="200" spans="1:34">
      <c r="A200" s="20">
        <v>2038</v>
      </c>
      <c r="B200" s="20">
        <v>39</v>
      </c>
      <c r="C200" s="20" t="s">
        <v>12</v>
      </c>
      <c r="D200" s="24">
        <v>14.53496</v>
      </c>
      <c r="E200" s="24">
        <v>16.997000839473699</v>
      </c>
      <c r="F200" s="24">
        <v>19.384876139999999</v>
      </c>
      <c r="G200" s="23">
        <v>53406.6639</v>
      </c>
      <c r="H200" s="23">
        <v>51764.1518</v>
      </c>
      <c r="I200" s="92">
        <v>60685.929600000003</v>
      </c>
      <c r="J200" s="93">
        <v>7.7020653299999999</v>
      </c>
      <c r="K200" s="94">
        <f t="shared" si="60"/>
        <v>-4.6193559873665997</v>
      </c>
      <c r="L200" s="94">
        <f t="shared" si="61"/>
        <v>-5.3601600000000005</v>
      </c>
      <c r="M200" s="94">
        <f t="shared" si="62"/>
        <v>-0.73331860421825334</v>
      </c>
      <c r="N200" s="94">
        <f t="shared" si="63"/>
        <v>-3.0107692615848536</v>
      </c>
      <c r="O200" s="95">
        <v>30</v>
      </c>
      <c r="P200" s="96">
        <f t="shared" si="67"/>
        <v>28.591748450766243</v>
      </c>
      <c r="Q200" s="97">
        <v>5.37420906889135</v>
      </c>
      <c r="R200" s="97">
        <v>1.1875224180544099</v>
      </c>
      <c r="S200" s="96">
        <f t="shared" si="68"/>
        <v>6.3178305535593209</v>
      </c>
      <c r="T200" s="98">
        <v>40558210</v>
      </c>
      <c r="U200" s="99">
        <f t="shared" si="69"/>
        <v>11596301.37933352</v>
      </c>
      <c r="V200" s="100">
        <f t="shared" si="64"/>
        <v>24.831386938100422</v>
      </c>
      <c r="W200" s="97">
        <v>2.8566417221218598</v>
      </c>
      <c r="X200" s="97">
        <v>3.7136342387584178</v>
      </c>
      <c r="Y200" s="96">
        <f t="shared" si="70"/>
        <v>4.8598696565840926</v>
      </c>
      <c r="Z200" s="100">
        <f t="shared" si="65"/>
        <v>19.101066875461861</v>
      </c>
      <c r="AA200" s="93">
        <v>23.0289979180728</v>
      </c>
      <c r="AB200" s="95">
        <v>90</v>
      </c>
      <c r="AC200" s="114">
        <f t="shared" si="71"/>
        <v>90</v>
      </c>
      <c r="AD200" s="79">
        <f t="shared" si="59"/>
        <v>64.041356423351274</v>
      </c>
      <c r="AE200" s="79">
        <f t="shared" si="66"/>
        <v>64.041356423351274</v>
      </c>
      <c r="AF200" s="80">
        <f t="shared" si="72"/>
        <v>25974027.825031299</v>
      </c>
      <c r="AG200" s="96">
        <f t="shared" si="73"/>
        <v>14.151021194088186</v>
      </c>
      <c r="AH200" s="100">
        <f t="shared" si="74"/>
        <v>55.61869376849603</v>
      </c>
    </row>
    <row r="201" spans="1:34">
      <c r="A201" s="20">
        <v>2039</v>
      </c>
      <c r="B201" s="20">
        <v>40</v>
      </c>
      <c r="C201" s="20" t="s">
        <v>12</v>
      </c>
      <c r="D201" s="24">
        <v>14.845980000000001</v>
      </c>
      <c r="E201" s="24">
        <v>17.351472098421102</v>
      </c>
      <c r="F201" s="24">
        <v>20.213887710000002</v>
      </c>
      <c r="G201" s="23">
        <v>53847.691299999999</v>
      </c>
      <c r="H201" s="23">
        <v>52120.7791</v>
      </c>
      <c r="I201" s="92">
        <v>61527.938900000001</v>
      </c>
      <c r="J201" s="93">
        <v>7.7020653299999999</v>
      </c>
      <c r="K201" s="94">
        <f t="shared" si="60"/>
        <v>-4.6575022113021998</v>
      </c>
      <c r="L201" s="94">
        <f t="shared" si="61"/>
        <v>-5.4976000000000003</v>
      </c>
      <c r="M201" s="94">
        <f t="shared" si="62"/>
        <v>-0.74861191221428003</v>
      </c>
      <c r="N201" s="94">
        <f t="shared" si="63"/>
        <v>-3.2016487935164801</v>
      </c>
      <c r="O201" s="95">
        <v>30</v>
      </c>
      <c r="P201" s="96">
        <f t="shared" si="67"/>
        <v>28.826888312911841</v>
      </c>
      <c r="Q201" s="97">
        <v>5.37420906889135</v>
      </c>
      <c r="R201" s="97">
        <v>1.1875224180544099</v>
      </c>
      <c r="S201" s="96">
        <f t="shared" si="68"/>
        <v>6.3697886843459441</v>
      </c>
      <c r="T201" s="98">
        <v>40558210</v>
      </c>
      <c r="U201" s="99">
        <f t="shared" si="69"/>
        <v>11691669.898416243</v>
      </c>
      <c r="V201" s="100">
        <f t="shared" si="64"/>
        <v>25.035601413180995</v>
      </c>
      <c r="W201" s="97">
        <v>2.8566417221218598</v>
      </c>
      <c r="X201" s="97">
        <v>3.7136342387584178</v>
      </c>
      <c r="Y201" s="96">
        <f t="shared" si="70"/>
        <v>4.8998374494968813</v>
      </c>
      <c r="Z201" s="100">
        <f t="shared" si="65"/>
        <v>19.258154933216151</v>
      </c>
      <c r="AA201" s="93">
        <v>23.5268774057295</v>
      </c>
      <c r="AB201" s="95">
        <v>90</v>
      </c>
      <c r="AC201" s="114">
        <f t="shared" si="71"/>
        <v>90</v>
      </c>
      <c r="AD201" s="79">
        <f t="shared" si="59"/>
        <v>66.270689963324998</v>
      </c>
      <c r="AE201" s="79">
        <f t="shared" si="66"/>
        <v>66.270689963324998</v>
      </c>
      <c r="AF201" s="80">
        <f t="shared" si="72"/>
        <v>26878205.603774276</v>
      </c>
      <c r="AG201" s="96">
        <f t="shared" si="73"/>
        <v>14.64363015702634</v>
      </c>
      <c r="AH201" s="100">
        <f t="shared" si="74"/>
        <v>57.554827329565086</v>
      </c>
    </row>
    <row r="202" spans="1:34">
      <c r="A202" s="20">
        <v>2040</v>
      </c>
      <c r="B202" s="20">
        <v>41</v>
      </c>
      <c r="C202" s="20" t="s">
        <v>12</v>
      </c>
      <c r="D202" s="24">
        <v>14.59995</v>
      </c>
      <c r="E202" s="24">
        <v>17.796548442105301</v>
      </c>
      <c r="F202" s="24">
        <v>21.361280000000001</v>
      </c>
      <c r="G202" s="23">
        <v>54292.360699999997</v>
      </c>
      <c r="H202" s="23">
        <v>52479.863299999997</v>
      </c>
      <c r="I202" s="92">
        <v>62381.630799999999</v>
      </c>
      <c r="J202" s="93">
        <v>7.7020653299999999</v>
      </c>
      <c r="K202" s="94">
        <f t="shared" si="60"/>
        <v>-4.6959634463858002</v>
      </c>
      <c r="L202" s="94">
        <f t="shared" si="61"/>
        <v>-5.63504</v>
      </c>
      <c r="M202" s="94">
        <f t="shared" si="62"/>
        <v>-0.76781428598619117</v>
      </c>
      <c r="N202" s="94">
        <f t="shared" si="63"/>
        <v>-3.3967524023719915</v>
      </c>
      <c r="O202" s="95">
        <v>30</v>
      </c>
      <c r="P202" s="96">
        <f t="shared" si="67"/>
        <v>29.028086566608319</v>
      </c>
      <c r="Q202" s="97">
        <v>5.37420906889135</v>
      </c>
      <c r="R202" s="97">
        <v>1.1875224180544099</v>
      </c>
      <c r="S202" s="96">
        <f t="shared" si="68"/>
        <v>6.4142468425000443</v>
      </c>
      <c r="T202" s="98">
        <v>40558210</v>
      </c>
      <c r="U202" s="99">
        <f t="shared" si="69"/>
        <v>11773272.308666792</v>
      </c>
      <c r="V202" s="100">
        <f t="shared" si="64"/>
        <v>25.210338250188713</v>
      </c>
      <c r="W202" s="97">
        <v>2.8566417221218598</v>
      </c>
      <c r="X202" s="97">
        <v>3.7136342387584178</v>
      </c>
      <c r="Y202" s="96">
        <f t="shared" si="70"/>
        <v>4.934036032692342</v>
      </c>
      <c r="Z202" s="100">
        <f t="shared" si="65"/>
        <v>19.392567884760549</v>
      </c>
      <c r="AA202" s="93">
        <v>24.024756893386201</v>
      </c>
      <c r="AB202" s="95">
        <v>90</v>
      </c>
      <c r="AC202" s="114">
        <f t="shared" si="71"/>
        <v>90</v>
      </c>
      <c r="AD202" s="79">
        <f t="shared" si="59"/>
        <v>68.451145510219888</v>
      </c>
      <c r="AE202" s="79">
        <f t="shared" si="66"/>
        <v>68.451145510219888</v>
      </c>
      <c r="AF202" s="80">
        <f t="shared" si="72"/>
        <v>27762559.343440551</v>
      </c>
      <c r="AG202" s="96">
        <f t="shared" si="73"/>
        <v>15.125438700444791</v>
      </c>
      <c r="AH202" s="100">
        <f t="shared" si="74"/>
        <v>59.448511288050774</v>
      </c>
    </row>
    <row r="203" spans="1:34">
      <c r="A203" s="20">
        <v>2041</v>
      </c>
      <c r="B203" s="20">
        <v>42</v>
      </c>
      <c r="C203" s="20" t="s">
        <v>12</v>
      </c>
      <c r="D203" s="24">
        <v>15.176629999999999</v>
      </c>
      <c r="E203" s="24">
        <v>17.307338159473701</v>
      </c>
      <c r="F203" s="24">
        <v>21.07423133</v>
      </c>
      <c r="G203" s="23">
        <v>54740.702100000002</v>
      </c>
      <c r="H203" s="23">
        <v>52841.421399999999</v>
      </c>
      <c r="I203" s="92">
        <v>63247.167699999998</v>
      </c>
      <c r="J203" s="93">
        <v>7.7020653299999999</v>
      </c>
      <c r="K203" s="94">
        <f t="shared" si="60"/>
        <v>-4.7347422874373999</v>
      </c>
      <c r="L203" s="94">
        <f t="shared" si="61"/>
        <v>-5.7724799999999998</v>
      </c>
      <c r="M203" s="94">
        <f t="shared" si="62"/>
        <v>-0.74670779755233341</v>
      </c>
      <c r="N203" s="94">
        <f t="shared" si="63"/>
        <v>-3.5518647549897331</v>
      </c>
      <c r="O203" s="95">
        <v>30</v>
      </c>
      <c r="P203" s="96">
        <f t="shared" si="67"/>
        <v>29.163839896463941</v>
      </c>
      <c r="Q203" s="97">
        <v>5.37420906889135</v>
      </c>
      <c r="R203" s="97">
        <v>1.1875224180544099</v>
      </c>
      <c r="S203" s="96">
        <f t="shared" si="68"/>
        <v>6.4442438374927136</v>
      </c>
      <c r="T203" s="98">
        <v>40558210</v>
      </c>
      <c r="U203" s="99">
        <f t="shared" si="69"/>
        <v>11828331.429271627</v>
      </c>
      <c r="V203" s="100">
        <f t="shared" si="64"/>
        <v>25.328237421957979</v>
      </c>
      <c r="W203" s="97">
        <v>2.8566417221218598</v>
      </c>
      <c r="X203" s="97">
        <v>3.9992984109706033</v>
      </c>
      <c r="Y203" s="96">
        <f t="shared" si="70"/>
        <v>4.6030313124947959</v>
      </c>
      <c r="Z203" s="100">
        <f t="shared" si="65"/>
        <v>18.091598158541416</v>
      </c>
      <c r="AA203" s="93">
        <v>24.522636381043</v>
      </c>
      <c r="AB203" s="95">
        <v>100</v>
      </c>
      <c r="AC203" s="114">
        <f t="shared" si="71"/>
        <v>100</v>
      </c>
      <c r="AD203" s="79">
        <f t="shared" si="59"/>
        <v>70.851219748644212</v>
      </c>
      <c r="AE203" s="79">
        <f t="shared" si="66"/>
        <v>70.851219748644212</v>
      </c>
      <c r="AF203" s="80">
        <f t="shared" si="72"/>
        <v>28735986.493216589</v>
      </c>
      <c r="AG203" s="96">
        <f t="shared" si="73"/>
        <v>15.655775709405201</v>
      </c>
      <c r="AH203" s="100">
        <f t="shared" si="74"/>
        <v>61.532929881656727</v>
      </c>
    </row>
    <row r="204" spans="1:34">
      <c r="A204" s="20">
        <v>2042</v>
      </c>
      <c r="B204" s="20">
        <v>43</v>
      </c>
      <c r="C204" s="20" t="s">
        <v>12</v>
      </c>
      <c r="D204" s="24">
        <v>14.889150000000001</v>
      </c>
      <c r="E204" s="24">
        <v>17.347023569473699</v>
      </c>
      <c r="F204" s="24">
        <v>19.876719430000001</v>
      </c>
      <c r="G204" s="23">
        <v>55192.745799999997</v>
      </c>
      <c r="H204" s="23">
        <v>53205.470500000003</v>
      </c>
      <c r="I204" s="92">
        <v>64124.713799999998</v>
      </c>
      <c r="J204" s="93">
        <v>7.7020653299999999</v>
      </c>
      <c r="K204" s="94">
        <f t="shared" si="60"/>
        <v>-4.7738413552251995</v>
      </c>
      <c r="L204" s="94">
        <f t="shared" si="61"/>
        <v>-5.9099200000000005</v>
      </c>
      <c r="M204" s="94">
        <f t="shared" si="62"/>
        <v>-0.74841998488137329</v>
      </c>
      <c r="N204" s="94">
        <f t="shared" si="63"/>
        <v>-3.7301160101065731</v>
      </c>
      <c r="O204" s="95">
        <v>30</v>
      </c>
      <c r="P204" s="96">
        <f t="shared" si="67"/>
        <v>29.297159600541697</v>
      </c>
      <c r="Q204" s="97">
        <v>5.37420906889135</v>
      </c>
      <c r="R204" s="97">
        <v>1.1875224180544099</v>
      </c>
      <c r="S204" s="96">
        <f t="shared" si="68"/>
        <v>6.4737030816961347</v>
      </c>
      <c r="T204" s="98">
        <v>40558210</v>
      </c>
      <c r="U204" s="99">
        <f t="shared" si="69"/>
        <v>11882403.514822863</v>
      </c>
      <c r="V204" s="100">
        <f t="shared" si="64"/>
        <v>25.444023036263044</v>
      </c>
      <c r="W204" s="97">
        <v>2.8566417221218598</v>
      </c>
      <c r="X204" s="97">
        <v>3.9992984109706033</v>
      </c>
      <c r="Y204" s="96">
        <f t="shared" si="70"/>
        <v>4.6240736297829548</v>
      </c>
      <c r="Z204" s="100">
        <f t="shared" si="65"/>
        <v>18.174302168759315</v>
      </c>
      <c r="AA204" s="93">
        <v>25.0205158686997</v>
      </c>
      <c r="AB204" s="95">
        <v>100</v>
      </c>
      <c r="AC204" s="114">
        <f t="shared" si="71"/>
        <v>100</v>
      </c>
      <c r="AD204" s="79">
        <f t="shared" si="59"/>
        <v>73.233923976660975</v>
      </c>
      <c r="AE204" s="79">
        <f t="shared" si="66"/>
        <v>73.233923976660975</v>
      </c>
      <c r="AF204" s="80">
        <f t="shared" si="72"/>
        <v>29702368.677694511</v>
      </c>
      <c r="AG204" s="96">
        <f t="shared" si="73"/>
        <v>16.182274520689191</v>
      </c>
      <c r="AH204" s="100">
        <f t="shared" si="74"/>
        <v>63.602262953287976</v>
      </c>
    </row>
    <row r="205" spans="1:34">
      <c r="A205" s="20">
        <v>2043</v>
      </c>
      <c r="B205" s="20">
        <v>44</v>
      </c>
      <c r="C205" s="20" t="s">
        <v>12</v>
      </c>
      <c r="D205" s="24">
        <v>13.704179999999999</v>
      </c>
      <c r="E205" s="24">
        <v>17.735387079999999</v>
      </c>
      <c r="F205" s="24">
        <v>20.92514937</v>
      </c>
      <c r="G205" s="23">
        <v>55648.522599999997</v>
      </c>
      <c r="H205" s="23">
        <v>53572.027600000001</v>
      </c>
      <c r="I205" s="92">
        <v>65014.435700000002</v>
      </c>
      <c r="J205" s="93">
        <v>7.7020653299999999</v>
      </c>
      <c r="K205" s="94">
        <f t="shared" si="60"/>
        <v>-4.8132633137643994</v>
      </c>
      <c r="L205" s="94">
        <f t="shared" si="61"/>
        <v>-6.0473600000000003</v>
      </c>
      <c r="M205" s="94">
        <f t="shared" si="62"/>
        <v>-0.76517554017951994</v>
      </c>
      <c r="N205" s="94">
        <f t="shared" si="63"/>
        <v>-3.9237335239439197</v>
      </c>
      <c r="O205" s="95">
        <v>30</v>
      </c>
      <c r="P205" s="96">
        <f t="shared" si="67"/>
        <v>29.418480320384084</v>
      </c>
      <c r="Q205" s="97">
        <v>5.37420906889135</v>
      </c>
      <c r="R205" s="97">
        <v>1.1875224180544099</v>
      </c>
      <c r="S205" s="96">
        <f t="shared" si="68"/>
        <v>6.5005109473263154</v>
      </c>
      <c r="T205" s="98">
        <v>40558210</v>
      </c>
      <c r="U205" s="99">
        <f t="shared" si="69"/>
        <v>11931609.02715005</v>
      </c>
      <c r="V205" s="100">
        <f t="shared" si="64"/>
        <v>25.5493877621455</v>
      </c>
      <c r="W205" s="97">
        <v>2.8566417221218598</v>
      </c>
      <c r="X205" s="97">
        <v>3.9992984109706033</v>
      </c>
      <c r="Y205" s="96">
        <f t="shared" si="70"/>
        <v>4.6432221052330833</v>
      </c>
      <c r="Z205" s="100">
        <f t="shared" si="65"/>
        <v>18.249562687246787</v>
      </c>
      <c r="AA205" s="93">
        <v>25.518395356356301</v>
      </c>
      <c r="AB205" s="95">
        <v>100</v>
      </c>
      <c r="AC205" s="114">
        <f t="shared" si="71"/>
        <v>100</v>
      </c>
      <c r="AD205" s="79">
        <f t="shared" si="59"/>
        <v>75.58969283581267</v>
      </c>
      <c r="AE205" s="79">
        <f t="shared" si="66"/>
        <v>75.58969283581267</v>
      </c>
      <c r="AF205" s="80">
        <f t="shared" si="72"/>
        <v>30657826.358703855</v>
      </c>
      <c r="AG205" s="96">
        <f t="shared" si="73"/>
        <v>16.702821506512763</v>
      </c>
      <c r="AH205" s="100">
        <f t="shared" si="74"/>
        <v>65.648203171986125</v>
      </c>
    </row>
    <row r="206" spans="1:34">
      <c r="A206" s="20">
        <v>2044</v>
      </c>
      <c r="B206" s="20">
        <v>45</v>
      </c>
      <c r="C206" s="20" t="s">
        <v>12</v>
      </c>
      <c r="D206" s="24">
        <v>15.838290000000001</v>
      </c>
      <c r="E206" s="24">
        <v>17.565536954210501</v>
      </c>
      <c r="F206" s="24">
        <v>19.800270000000001</v>
      </c>
      <c r="G206" s="23">
        <v>56108.063000000002</v>
      </c>
      <c r="H206" s="23">
        <v>53941.110200000003</v>
      </c>
      <c r="I206" s="92">
        <v>65916.502299999993</v>
      </c>
      <c r="J206" s="93">
        <v>7.7020653299999999</v>
      </c>
      <c r="K206" s="94">
        <f t="shared" si="60"/>
        <v>-4.8530108011220001</v>
      </c>
      <c r="L206" s="94">
        <f t="shared" si="61"/>
        <v>-6.1848000000000001</v>
      </c>
      <c r="M206" s="94">
        <f t="shared" si="62"/>
        <v>-0.75784752635245789</v>
      </c>
      <c r="N206" s="94">
        <f t="shared" si="63"/>
        <v>-4.0935929974744578</v>
      </c>
      <c r="O206" s="95">
        <v>30</v>
      </c>
      <c r="P206" s="96">
        <f t="shared" si="67"/>
        <v>29.507833026509612</v>
      </c>
      <c r="Q206" s="97">
        <v>5.37420906889135</v>
      </c>
      <c r="R206" s="97">
        <v>1.1875224180544099</v>
      </c>
      <c r="S206" s="96">
        <f t="shared" si="68"/>
        <v>6.5202549394705915</v>
      </c>
      <c r="T206" s="98">
        <v>40558210</v>
      </c>
      <c r="U206" s="99">
        <f t="shared" si="69"/>
        <v>11967848.885341125</v>
      </c>
      <c r="V206" s="100">
        <f t="shared" si="64"/>
        <v>25.626988879250671</v>
      </c>
      <c r="W206" s="97">
        <v>2.8566417221218598</v>
      </c>
      <c r="X206" s="97">
        <v>3.9992984109706033</v>
      </c>
      <c r="Y206" s="96">
        <f t="shared" si="70"/>
        <v>4.6573249567647084</v>
      </c>
      <c r="Z206" s="100">
        <f t="shared" si="65"/>
        <v>18.304992056607624</v>
      </c>
      <c r="AA206" s="93">
        <v>26.0162748440131</v>
      </c>
      <c r="AB206" s="95">
        <v>100</v>
      </c>
      <c r="AC206" s="114">
        <f t="shared" si="71"/>
        <v>100</v>
      </c>
      <c r="AD206" s="79">
        <f t="shared" si="59"/>
        <v>77.898557296617795</v>
      </c>
      <c r="AE206" s="79">
        <f t="shared" si="66"/>
        <v>77.898557296617795</v>
      </c>
      <c r="AF206" s="80">
        <f t="shared" si="72"/>
        <v>31594260.45533257</v>
      </c>
      <c r="AG206" s="96">
        <f t="shared" si="73"/>
        <v>17.213004171963252</v>
      </c>
      <c r="AH206" s="100">
        <f t="shared" si="74"/>
        <v>67.65340781739647</v>
      </c>
    </row>
    <row r="207" spans="1:34">
      <c r="A207" s="20">
        <v>2045</v>
      </c>
      <c r="B207" s="20">
        <v>46</v>
      </c>
      <c r="C207" s="20" t="s">
        <v>12</v>
      </c>
      <c r="D207" s="24">
        <v>14.66417</v>
      </c>
      <c r="E207" s="24">
        <v>17.196386056315799</v>
      </c>
      <c r="F207" s="24">
        <v>19.049019999999999</v>
      </c>
      <c r="G207" s="23">
        <v>56571.398300000001</v>
      </c>
      <c r="H207" s="23">
        <v>54312.735500000003</v>
      </c>
      <c r="I207" s="92">
        <v>66831.085099999997</v>
      </c>
      <c r="J207" s="93">
        <v>7.7020653299999999</v>
      </c>
      <c r="K207" s="94">
        <f t="shared" si="60"/>
        <v>-4.8930865245602</v>
      </c>
      <c r="L207" s="94">
        <f t="shared" si="61"/>
        <v>-6.3222400000000007</v>
      </c>
      <c r="M207" s="94">
        <f t="shared" si="62"/>
        <v>-0.74192088001368883</v>
      </c>
      <c r="N207" s="94">
        <f t="shared" si="63"/>
        <v>-4.2551820745738898</v>
      </c>
      <c r="O207" s="95">
        <v>30</v>
      </c>
      <c r="P207" s="96">
        <f t="shared" si="67"/>
        <v>29.580241384088826</v>
      </c>
      <c r="Q207" s="97">
        <v>5.37420906889135</v>
      </c>
      <c r="R207" s="97">
        <v>1.1875224180544099</v>
      </c>
      <c r="S207" s="96">
        <f t="shared" si="68"/>
        <v>6.5362547911283073</v>
      </c>
      <c r="T207" s="98">
        <v>40558210</v>
      </c>
      <c r="U207" s="99">
        <f t="shared" si="69"/>
        <v>11997216.419065652</v>
      </c>
      <c r="V207" s="100">
        <f t="shared" si="64"/>
        <v>25.689874153570209</v>
      </c>
      <c r="W207" s="97">
        <v>2.8566417221218598</v>
      </c>
      <c r="X207" s="97">
        <v>3.9992984109706033</v>
      </c>
      <c r="Y207" s="96">
        <f t="shared" si="70"/>
        <v>4.6687534222345057</v>
      </c>
      <c r="Z207" s="100">
        <f t="shared" si="65"/>
        <v>18.349910109693006</v>
      </c>
      <c r="AA207" s="93">
        <v>26.514154331669801</v>
      </c>
      <c r="AB207" s="95">
        <v>100</v>
      </c>
      <c r="AC207" s="114">
        <f t="shared" si="71"/>
        <v>100</v>
      </c>
      <c r="AD207" s="79">
        <f t="shared" si="59"/>
        <v>80.175541024246925</v>
      </c>
      <c r="AE207" s="79">
        <f t="shared" si="66"/>
        <v>80.175541024246925</v>
      </c>
      <c r="AF207" s="80">
        <f t="shared" si="72"/>
        <v>32517764.297250219</v>
      </c>
      <c r="AG207" s="96">
        <f t="shared" si="73"/>
        <v>17.716142250040015</v>
      </c>
      <c r="AH207" s="100">
        <f t="shared" si="74"/>
        <v>69.630924655510725</v>
      </c>
    </row>
    <row r="208" spans="1:34">
      <c r="A208" s="20">
        <v>2046</v>
      </c>
      <c r="B208" s="20">
        <v>47</v>
      </c>
      <c r="C208" s="20" t="s">
        <v>12</v>
      </c>
      <c r="D208" s="24">
        <v>14.63747</v>
      </c>
      <c r="E208" s="24">
        <v>17.162651573157898</v>
      </c>
      <c r="F208" s="24">
        <v>19.423539999999999</v>
      </c>
      <c r="G208" s="23">
        <v>57038.559800000003</v>
      </c>
      <c r="H208" s="23">
        <v>54686.9211</v>
      </c>
      <c r="I208" s="92">
        <v>67758.357499999998</v>
      </c>
      <c r="J208" s="93">
        <v>7.7020653299999999</v>
      </c>
      <c r="K208" s="94">
        <f t="shared" si="60"/>
        <v>-4.9334931913412001</v>
      </c>
      <c r="L208" s="94">
        <f t="shared" si="61"/>
        <v>-6.4596800000000005</v>
      </c>
      <c r="M208" s="94">
        <f t="shared" si="62"/>
        <v>-0.74046543947232435</v>
      </c>
      <c r="N208" s="94">
        <f t="shared" si="63"/>
        <v>-4.4315733008135254</v>
      </c>
      <c r="O208" s="95">
        <v>30</v>
      </c>
      <c r="P208" s="96">
        <f t="shared" si="67"/>
        <v>29.647322585606769</v>
      </c>
      <c r="Q208" s="97">
        <v>5.37420906889135</v>
      </c>
      <c r="R208" s="97">
        <v>1.1875224180544099</v>
      </c>
      <c r="S208" s="96">
        <f t="shared" si="68"/>
        <v>6.5510775175260765</v>
      </c>
      <c r="T208" s="98">
        <v>40558210</v>
      </c>
      <c r="U208" s="99">
        <f t="shared" si="69"/>
        <v>12024423.353647823</v>
      </c>
      <c r="V208" s="100">
        <f t="shared" si="64"/>
        <v>25.748132894690325</v>
      </c>
      <c r="W208" s="97">
        <v>2.8566417221218598</v>
      </c>
      <c r="X208" s="97">
        <v>3.9992984109706033</v>
      </c>
      <c r="Y208" s="96">
        <f t="shared" si="70"/>
        <v>4.6793410839471985</v>
      </c>
      <c r="Z208" s="100">
        <f t="shared" si="65"/>
        <v>18.391523496207377</v>
      </c>
      <c r="AA208" s="93">
        <v>27.0120338193266</v>
      </c>
      <c r="AB208" s="95">
        <v>100</v>
      </c>
      <c r="AC208" s="114">
        <f t="shared" si="71"/>
        <v>100</v>
      </c>
      <c r="AD208" s="79">
        <f t="shared" si="59"/>
        <v>82.432261211185065</v>
      </c>
      <c r="AE208" s="79">
        <f t="shared" si="66"/>
        <v>82.432261211185065</v>
      </c>
      <c r="AF208" s="80">
        <f t="shared" si="72"/>
        <v>33433049.609780982</v>
      </c>
      <c r="AG208" s="96">
        <f t="shared" si="73"/>
        <v>18.214802755969647</v>
      </c>
      <c r="AH208" s="100">
        <f t="shared" si="74"/>
        <v>71.590842995915025</v>
      </c>
    </row>
    <row r="209" spans="1:34">
      <c r="A209" s="20">
        <v>2047</v>
      </c>
      <c r="B209" s="20">
        <v>48</v>
      </c>
      <c r="C209" s="20" t="s">
        <v>12</v>
      </c>
      <c r="D209" s="24">
        <v>15.238899999999999</v>
      </c>
      <c r="E209" s="24">
        <v>17.4189632763158</v>
      </c>
      <c r="F209" s="24">
        <v>20.414845509999999</v>
      </c>
      <c r="G209" s="23">
        <v>57509.579100000003</v>
      </c>
      <c r="H209" s="23">
        <v>55063.684699999998</v>
      </c>
      <c r="I209" s="92">
        <v>68698.495699999999</v>
      </c>
      <c r="J209" s="93">
        <v>7.7020653299999999</v>
      </c>
      <c r="K209" s="94">
        <f t="shared" si="60"/>
        <v>-4.9742335346754007</v>
      </c>
      <c r="L209" s="94">
        <f t="shared" si="61"/>
        <v>-6.5971200000000003</v>
      </c>
      <c r="M209" s="94">
        <f t="shared" si="62"/>
        <v>-0.75152375159336893</v>
      </c>
      <c r="N209" s="94">
        <f t="shared" si="63"/>
        <v>-4.6208119562687697</v>
      </c>
      <c r="O209" s="95">
        <v>30</v>
      </c>
      <c r="P209" s="96">
        <f t="shared" si="67"/>
        <v>29.70753527841844</v>
      </c>
      <c r="Q209" s="97">
        <v>5.37420906889135</v>
      </c>
      <c r="R209" s="97">
        <v>1.1875224180544099</v>
      </c>
      <c r="S209" s="96">
        <f t="shared" si="68"/>
        <v>6.5643825307194019</v>
      </c>
      <c r="T209" s="98">
        <v>40558210</v>
      </c>
      <c r="U209" s="99">
        <f t="shared" si="69"/>
        <v>12048844.544045037</v>
      </c>
      <c r="V209" s="100">
        <f t="shared" si="64"/>
        <v>25.800426467305037</v>
      </c>
      <c r="W209" s="97">
        <v>2.8566417221218598</v>
      </c>
      <c r="X209" s="97">
        <v>3.9992984109706033</v>
      </c>
      <c r="Y209" s="96">
        <f t="shared" si="70"/>
        <v>4.6888446647995732</v>
      </c>
      <c r="Z209" s="100">
        <f t="shared" si="65"/>
        <v>18.428876048075026</v>
      </c>
      <c r="AA209" s="93">
        <v>27.509913306983201</v>
      </c>
      <c r="AB209" s="95">
        <v>100</v>
      </c>
      <c r="AC209" s="114">
        <f t="shared" si="71"/>
        <v>100</v>
      </c>
      <c r="AD209" s="79">
        <f t="shared" si="59"/>
        <v>84.66717650478725</v>
      </c>
      <c r="AE209" s="79">
        <f t="shared" si="66"/>
        <v>84.66717650478725</v>
      </c>
      <c r="AF209" s="80">
        <f t="shared" si="72"/>
        <v>34339491.247882269</v>
      </c>
      <c r="AG209" s="96">
        <f t="shared" si="73"/>
        <v>18.708645101807665</v>
      </c>
      <c r="AH209" s="100">
        <f t="shared" si="74"/>
        <v>73.531824203303444</v>
      </c>
    </row>
    <row r="210" spans="1:34">
      <c r="A210" s="20">
        <v>2048</v>
      </c>
      <c r="B210" s="20">
        <v>49</v>
      </c>
      <c r="C210" s="20" t="s">
        <v>12</v>
      </c>
      <c r="D210" s="24">
        <v>14.944789999999999</v>
      </c>
      <c r="E210" s="24">
        <v>17.485890151052601</v>
      </c>
      <c r="F210" s="24">
        <v>23.263279270000002</v>
      </c>
      <c r="G210" s="23">
        <v>57984.487999999998</v>
      </c>
      <c r="H210" s="23">
        <v>55443.044000000002</v>
      </c>
      <c r="I210" s="92">
        <v>69651.678199999995</v>
      </c>
      <c r="J210" s="93">
        <v>7.7020653299999999</v>
      </c>
      <c r="K210" s="94">
        <f t="shared" si="60"/>
        <v>-5.015310305072</v>
      </c>
      <c r="L210" s="94">
        <f t="shared" si="61"/>
        <v>-6.7345600000000001</v>
      </c>
      <c r="M210" s="94">
        <f t="shared" si="62"/>
        <v>-0.75441124467701348</v>
      </c>
      <c r="N210" s="94">
        <f t="shared" si="63"/>
        <v>-4.8022162197490132</v>
      </c>
      <c r="O210" s="95">
        <v>30</v>
      </c>
      <c r="P210" s="96">
        <f t="shared" si="67"/>
        <v>29.755660550799206</v>
      </c>
      <c r="Q210" s="97">
        <v>5.37420906889135</v>
      </c>
      <c r="R210" s="97">
        <v>1.1875224180544099</v>
      </c>
      <c r="S210" s="96">
        <f t="shared" si="68"/>
        <v>6.5750166238658601</v>
      </c>
      <c r="T210" s="98">
        <v>40558210</v>
      </c>
      <c r="U210" s="99">
        <f t="shared" si="69"/>
        <v>12068363.293080298</v>
      </c>
      <c r="V210" s="100">
        <f t="shared" si="64"/>
        <v>25.84222234635196</v>
      </c>
      <c r="W210" s="97">
        <v>2.8566417221218598</v>
      </c>
      <c r="X210" s="97">
        <v>3.9992984109706033</v>
      </c>
      <c r="Y210" s="96">
        <f t="shared" si="70"/>
        <v>4.6964404456184718</v>
      </c>
      <c r="Z210" s="100">
        <f t="shared" si="65"/>
        <v>18.458730247394257</v>
      </c>
      <c r="AA210" s="93">
        <v>28.00779279464</v>
      </c>
      <c r="AB210" s="95">
        <v>100</v>
      </c>
      <c r="AC210" s="114">
        <f t="shared" si="71"/>
        <v>100</v>
      </c>
      <c r="AD210" s="79">
        <f t="shared" si="59"/>
        <v>86.875067993328798</v>
      </c>
      <c r="AE210" s="79">
        <f t="shared" si="66"/>
        <v>86.875067993328798</v>
      </c>
      <c r="AF210" s="80">
        <f t="shared" si="72"/>
        <v>35234972.51437708</v>
      </c>
      <c r="AG210" s="96">
        <f t="shared" si="73"/>
        <v>19.196516080711632</v>
      </c>
      <c r="AH210" s="100">
        <f t="shared" si="74"/>
        <v>75.449335752613564</v>
      </c>
    </row>
    <row r="211" spans="1:34">
      <c r="A211" s="20">
        <v>2049</v>
      </c>
      <c r="B211" s="20">
        <v>50</v>
      </c>
      <c r="C211" s="20" t="s">
        <v>12</v>
      </c>
      <c r="D211" s="24">
        <v>15.37077</v>
      </c>
      <c r="E211" s="24">
        <v>17.897619953684199</v>
      </c>
      <c r="F211" s="24">
        <v>20.689710000000002</v>
      </c>
      <c r="G211" s="23">
        <v>58463.318599999999</v>
      </c>
      <c r="H211" s="23">
        <v>55825.016799999998</v>
      </c>
      <c r="I211" s="92">
        <v>70618.085999999996</v>
      </c>
      <c r="J211" s="93">
        <v>7.7020653299999999</v>
      </c>
      <c r="K211" s="94">
        <f t="shared" si="60"/>
        <v>-5.0567262789883998</v>
      </c>
      <c r="L211" s="94">
        <f t="shared" si="61"/>
        <v>-6.8719999999999999</v>
      </c>
      <c r="M211" s="94">
        <f t="shared" si="62"/>
        <v>-0.77217491528175108</v>
      </c>
      <c r="N211" s="94">
        <f t="shared" si="63"/>
        <v>-4.9988358642701511</v>
      </c>
      <c r="O211" s="95">
        <v>30</v>
      </c>
      <c r="P211" s="96">
        <f t="shared" si="67"/>
        <v>29.79898216167804</v>
      </c>
      <c r="Q211" s="97">
        <v>5.37420906889135</v>
      </c>
      <c r="R211" s="97">
        <v>1.1875224180544099</v>
      </c>
      <c r="S211" s="96">
        <f t="shared" si="68"/>
        <v>6.5845892667320705</v>
      </c>
      <c r="T211" s="98">
        <v>40558210</v>
      </c>
      <c r="U211" s="99">
        <f t="shared" si="69"/>
        <v>12085933.762995921</v>
      </c>
      <c r="V211" s="100">
        <f t="shared" si="64"/>
        <v>25.879846337216549</v>
      </c>
      <c r="W211" s="97">
        <v>2.8566417221218598</v>
      </c>
      <c r="X211" s="97">
        <v>3.9992984109706033</v>
      </c>
      <c r="Y211" s="96">
        <f t="shared" si="70"/>
        <v>4.7032780476657647</v>
      </c>
      <c r="Z211" s="100">
        <f t="shared" si="65"/>
        <v>18.485604526583248</v>
      </c>
      <c r="AA211" s="93">
        <v>28.5056722822967</v>
      </c>
      <c r="AB211" s="95">
        <v>100</v>
      </c>
      <c r="AC211" s="114">
        <f t="shared" si="71"/>
        <v>100</v>
      </c>
      <c r="AD211" s="79">
        <f t="shared" si="59"/>
        <v>89.063219435738731</v>
      </c>
      <c r="AE211" s="79">
        <f t="shared" si="66"/>
        <v>89.063219435738731</v>
      </c>
      <c r="AF211" s="80">
        <f t="shared" si="72"/>
        <v>36122447.57150773</v>
      </c>
      <c r="AG211" s="96">
        <f t="shared" si="73"/>
        <v>19.680025162448182</v>
      </c>
      <c r="AH211" s="100">
        <f t="shared" si="74"/>
        <v>77.349703449230844</v>
      </c>
    </row>
    <row r="212" spans="1:34">
      <c r="A212" s="20">
        <v>2050</v>
      </c>
      <c r="B212" s="20">
        <v>51</v>
      </c>
      <c r="C212" s="20" t="s">
        <v>12</v>
      </c>
      <c r="D212" s="24">
        <v>16.023160000000001</v>
      </c>
      <c r="E212" s="24">
        <v>18.357127492105299</v>
      </c>
      <c r="F212" s="24">
        <v>20.96706</v>
      </c>
      <c r="G212" s="23">
        <v>58946.1034</v>
      </c>
      <c r="H212" s="23">
        <v>56209.621299999999</v>
      </c>
      <c r="I212" s="92">
        <v>71597.902600000001</v>
      </c>
      <c r="J212" s="93">
        <v>7.7020653299999999</v>
      </c>
      <c r="K212" s="94">
        <f t="shared" si="60"/>
        <v>-5.0984842674796003</v>
      </c>
      <c r="L212" s="94">
        <f t="shared" si="61"/>
        <v>-7.0094400000000006</v>
      </c>
      <c r="M212" s="94">
        <f t="shared" si="62"/>
        <v>-0.79199990851939106</v>
      </c>
      <c r="N212" s="94">
        <f t="shared" si="63"/>
        <v>-5.1978588459989918</v>
      </c>
      <c r="O212" s="95">
        <v>30</v>
      </c>
      <c r="P212" s="96">
        <f t="shared" si="67"/>
        <v>29.83506018476508</v>
      </c>
      <c r="Q212" s="97">
        <v>5.37420906889135</v>
      </c>
      <c r="R212" s="97">
        <v>1.1875224180544099</v>
      </c>
      <c r="S212" s="96">
        <f t="shared" si="68"/>
        <v>6.5925613163240637</v>
      </c>
      <c r="T212" s="98">
        <v>40558210</v>
      </c>
      <c r="U212" s="99">
        <f t="shared" si="69"/>
        <v>12100566.363363409</v>
      </c>
      <c r="V212" s="100">
        <f t="shared" si="64"/>
        <v>25.911179410560365</v>
      </c>
      <c r="W212" s="97">
        <v>2.8566417221218598</v>
      </c>
      <c r="X212" s="97">
        <v>3.9992984109706033</v>
      </c>
      <c r="Y212" s="96">
        <f t="shared" si="70"/>
        <v>4.7089723688029039</v>
      </c>
      <c r="Z212" s="100">
        <f t="shared" si="65"/>
        <v>18.507985293257406</v>
      </c>
      <c r="AA212" s="93">
        <v>29.003551769953301</v>
      </c>
      <c r="AB212" s="95">
        <v>100</v>
      </c>
      <c r="AC212" s="114">
        <f t="shared" si="71"/>
        <v>100</v>
      </c>
      <c r="AD212" s="79">
        <f t="shared" si="59"/>
        <v>91.229190905727165</v>
      </c>
      <c r="AE212" s="79">
        <f t="shared" si="66"/>
        <v>91.229190905727165</v>
      </c>
      <c r="AF212" s="80">
        <f t="shared" si="72"/>
        <v>37000926.828845724</v>
      </c>
      <c r="AG212" s="96">
        <f t="shared" si="73"/>
        <v>20.158633204023335</v>
      </c>
      <c r="AH212" s="100">
        <f t="shared" si="74"/>
        <v>79.230808263816868</v>
      </c>
    </row>
    <row r="213" spans="1:34">
      <c r="A213" s="20">
        <v>2016</v>
      </c>
      <c r="B213" s="20">
        <v>17</v>
      </c>
      <c r="C213" s="20" t="s">
        <v>14</v>
      </c>
      <c r="D213" s="24">
        <v>13.197749999999999</v>
      </c>
      <c r="E213" s="24">
        <v>15.67523538</v>
      </c>
      <c r="F213" s="24">
        <v>17.969719130000001</v>
      </c>
      <c r="G213" s="23">
        <v>46048.128499999999</v>
      </c>
      <c r="H213" s="23">
        <v>46006.392800000001</v>
      </c>
      <c r="I213" s="92">
        <v>46306.991199999997</v>
      </c>
      <c r="J213" s="93">
        <v>8.4183890800000007</v>
      </c>
      <c r="K213" s="94">
        <f t="shared" si="60"/>
        <v>-3.9828868264790001</v>
      </c>
      <c r="L213" s="94">
        <f t="shared" si="61"/>
        <v>-2.3364799999999999</v>
      </c>
      <c r="M213" s="94">
        <f t="shared" si="62"/>
        <v>-0.67629235523472009</v>
      </c>
      <c r="N213" s="94">
        <f t="shared" si="63"/>
        <v>1.4227298982862813</v>
      </c>
      <c r="O213" s="95">
        <v>30</v>
      </c>
      <c r="P213" s="96">
        <f t="shared" si="67"/>
        <v>5.8270193507222343</v>
      </c>
      <c r="Q213" s="97">
        <v>4.2908388695172102</v>
      </c>
      <c r="R213" s="97">
        <v>5.31093582283605E-2</v>
      </c>
      <c r="S213" s="96">
        <f t="shared" si="68"/>
        <v>7.2123253170752633E-2</v>
      </c>
      <c r="T213" s="98">
        <v>2851242</v>
      </c>
      <c r="U213" s="99">
        <f t="shared" si="69"/>
        <v>166142.42307591965</v>
      </c>
      <c r="V213" s="100">
        <f t="shared" si="64"/>
        <v>0.3557640198610339</v>
      </c>
      <c r="W213" s="97">
        <v>3.2835997597669402</v>
      </c>
      <c r="X213" s="97">
        <v>3.2835997597669402</v>
      </c>
      <c r="Y213" s="96">
        <f t="shared" si="70"/>
        <v>7.2123253170752633E-2</v>
      </c>
      <c r="Z213" s="100">
        <f t="shared" si="65"/>
        <v>0.3557640198610339</v>
      </c>
      <c r="AA213" s="93">
        <v>11.8708333470995</v>
      </c>
      <c r="AC213" s="114">
        <f t="shared" si="71"/>
        <v>11.8708333470995</v>
      </c>
      <c r="AD213" s="79">
        <f>O213/(EXP(N213)+1)</f>
        <v>5.8270193507222343</v>
      </c>
      <c r="AE213" s="79">
        <f t="shared" si="66"/>
        <v>5.8270193507222343</v>
      </c>
      <c r="AF213" s="80">
        <f t="shared" si="72"/>
        <v>166142.42307591965</v>
      </c>
      <c r="AG213" s="96">
        <f t="shared" si="73"/>
        <v>7.2123253170752633E-2</v>
      </c>
      <c r="AH213" s="100">
        <f t="shared" si="74"/>
        <v>0.3557640198610339</v>
      </c>
    </row>
    <row r="214" spans="1:34">
      <c r="A214" s="20">
        <v>2017</v>
      </c>
      <c r="B214" s="20">
        <v>18</v>
      </c>
      <c r="C214" s="20" t="s">
        <v>14</v>
      </c>
      <c r="D214" s="24">
        <v>13.628310000000001</v>
      </c>
      <c r="E214" s="24">
        <v>15.837084152631601</v>
      </c>
      <c r="F214" s="24">
        <v>17.446619999999999</v>
      </c>
      <c r="G214" s="23">
        <v>46450.1351</v>
      </c>
      <c r="H214" s="23">
        <v>46365.9732</v>
      </c>
      <c r="I214" s="92">
        <v>46973.848100000003</v>
      </c>
      <c r="J214" s="93">
        <v>8.4183890800000007</v>
      </c>
      <c r="K214" s="94">
        <f t="shared" si="60"/>
        <v>-4.0176579853394001</v>
      </c>
      <c r="L214" s="94">
        <f t="shared" si="61"/>
        <v>-2.4739200000000001</v>
      </c>
      <c r="M214" s="94">
        <f t="shared" si="62"/>
        <v>-0.68327515868113775</v>
      </c>
      <c r="N214" s="94">
        <f t="shared" si="63"/>
        <v>1.2435359359794629</v>
      </c>
      <c r="O214" s="95">
        <v>30</v>
      </c>
      <c r="P214" s="96">
        <f t="shared" si="67"/>
        <v>6.7146331398259491</v>
      </c>
      <c r="Q214" s="97">
        <v>4.2908388695172102</v>
      </c>
      <c r="R214" s="97">
        <v>5.31093582283605E-2</v>
      </c>
      <c r="S214" s="96">
        <f t="shared" si="68"/>
        <v>8.3109589439130313E-2</v>
      </c>
      <c r="T214" s="98">
        <v>2851242</v>
      </c>
      <c r="U214" s="99">
        <f t="shared" si="69"/>
        <v>191450.4402286362</v>
      </c>
      <c r="V214" s="100">
        <f t="shared" si="64"/>
        <v>0.40995657195140617</v>
      </c>
      <c r="W214" s="97">
        <v>3.2835997597669402</v>
      </c>
      <c r="X214" s="97">
        <v>3.2835997597669402</v>
      </c>
      <c r="Y214" s="96">
        <f t="shared" si="70"/>
        <v>8.3109589439130299E-2</v>
      </c>
      <c r="Z214" s="100">
        <f t="shared" si="65"/>
        <v>0.40995657195140617</v>
      </c>
      <c r="AA214" s="93">
        <v>12.5389144776161</v>
      </c>
      <c r="AC214" s="114">
        <f t="shared" si="71"/>
        <v>12.5389144776161</v>
      </c>
      <c r="AD214" s="79">
        <f t="shared" ref="AD214:AD217" si="75">O214/(EXP(N214)+1)</f>
        <v>6.7146331398259491</v>
      </c>
      <c r="AE214" s="79">
        <f t="shared" si="66"/>
        <v>6.7146331398259491</v>
      </c>
      <c r="AF214" s="80">
        <f t="shared" si="72"/>
        <v>191450.4402286362</v>
      </c>
      <c r="AG214" s="96">
        <f t="shared" si="73"/>
        <v>8.3109589439130299E-2</v>
      </c>
      <c r="AH214" s="100">
        <f t="shared" si="74"/>
        <v>0.40995657195140617</v>
      </c>
    </row>
    <row r="215" spans="1:34">
      <c r="A215" s="20">
        <v>2018</v>
      </c>
      <c r="B215" s="20">
        <v>19</v>
      </c>
      <c r="C215" s="20" t="s">
        <v>14</v>
      </c>
      <c r="D215" s="24">
        <v>13.151450000000001</v>
      </c>
      <c r="E215" s="24">
        <v>15.8579429915789</v>
      </c>
      <c r="F215" s="24">
        <v>18.143799999999999</v>
      </c>
      <c r="G215" s="23">
        <v>46855.6512</v>
      </c>
      <c r="H215" s="23">
        <v>46728.363899999997</v>
      </c>
      <c r="I215" s="92">
        <v>47650.308400000002</v>
      </c>
      <c r="J215" s="93">
        <v>8.4183890800000007</v>
      </c>
      <c r="K215" s="94">
        <f t="shared" si="60"/>
        <v>-4.0527326948928</v>
      </c>
      <c r="L215" s="94">
        <f t="shared" si="61"/>
        <v>-2.6113600000000003</v>
      </c>
      <c r="M215" s="94">
        <f t="shared" si="62"/>
        <v>-0.68417509242868013</v>
      </c>
      <c r="N215" s="94">
        <f t="shared" si="63"/>
        <v>1.0701212926785204</v>
      </c>
      <c r="O215" s="95">
        <v>30</v>
      </c>
      <c r="P215" s="96">
        <f t="shared" si="67"/>
        <v>7.6614005502990761</v>
      </c>
      <c r="Q215" s="97">
        <v>4.2908388695172102</v>
      </c>
      <c r="R215" s="97">
        <v>5.31093582283605E-2</v>
      </c>
      <c r="S215" s="96">
        <f t="shared" si="68"/>
        <v>9.482809276466117E-2</v>
      </c>
      <c r="T215" s="98">
        <v>2851242</v>
      </c>
      <c r="U215" s="99">
        <f t="shared" si="69"/>
        <v>218445.07027835838</v>
      </c>
      <c r="V215" s="100">
        <f t="shared" si="64"/>
        <v>0.46776070122404934</v>
      </c>
      <c r="W215" s="97">
        <v>3.2835997597669402</v>
      </c>
      <c r="X215" s="97">
        <v>3.2835997597669402</v>
      </c>
      <c r="Y215" s="96">
        <f t="shared" si="70"/>
        <v>9.482809276466117E-2</v>
      </c>
      <c r="Z215" s="100">
        <f t="shared" si="65"/>
        <v>0.46776070122404934</v>
      </c>
      <c r="AA215" s="93">
        <v>13.206995608132701</v>
      </c>
      <c r="AC215" s="114">
        <f t="shared" si="71"/>
        <v>13.206995608132701</v>
      </c>
      <c r="AD215" s="79">
        <f t="shared" si="75"/>
        <v>7.6614005502990761</v>
      </c>
      <c r="AE215" s="79">
        <f t="shared" si="66"/>
        <v>7.6614005502990761</v>
      </c>
      <c r="AF215" s="80">
        <f t="shared" si="72"/>
        <v>218445.07027835838</v>
      </c>
      <c r="AG215" s="96">
        <f t="shared" si="73"/>
        <v>9.482809276466117E-2</v>
      </c>
      <c r="AH215" s="100">
        <f t="shared" si="74"/>
        <v>0.46776070122404934</v>
      </c>
    </row>
    <row r="216" spans="1:34">
      <c r="A216" s="20">
        <v>2019</v>
      </c>
      <c r="B216" s="20">
        <v>20</v>
      </c>
      <c r="C216" s="20" t="s">
        <v>14</v>
      </c>
      <c r="D216" s="24">
        <v>13.56955</v>
      </c>
      <c r="E216" s="24">
        <v>16.140134406842101</v>
      </c>
      <c r="F216" s="24">
        <v>18.804698850000001</v>
      </c>
      <c r="G216" s="23">
        <v>47264.707600000002</v>
      </c>
      <c r="H216" s="23">
        <v>47093.587099999997</v>
      </c>
      <c r="I216" s="92">
        <v>48336.5101</v>
      </c>
      <c r="J216" s="93">
        <v>8.4183890800000007</v>
      </c>
      <c r="K216" s="94">
        <f t="shared" si="60"/>
        <v>-4.0881136191544005</v>
      </c>
      <c r="L216" s="94">
        <f t="shared" si="61"/>
        <v>-2.7488000000000001</v>
      </c>
      <c r="M216" s="94">
        <f t="shared" si="62"/>
        <v>-0.69634995884879569</v>
      </c>
      <c r="N216" s="94">
        <f t="shared" si="63"/>
        <v>0.8851255019968044</v>
      </c>
      <c r="O216" s="95">
        <v>30</v>
      </c>
      <c r="P216" s="96">
        <f t="shared" si="67"/>
        <v>8.7635032806785205</v>
      </c>
      <c r="Q216" s="97">
        <v>4.2908388695172102</v>
      </c>
      <c r="R216" s="97">
        <v>5.31093582283605E-2</v>
      </c>
      <c r="S216" s="96">
        <f t="shared" si="68"/>
        <v>0.10846924091589948</v>
      </c>
      <c r="T216" s="98">
        <v>2851242</v>
      </c>
      <c r="U216" s="99">
        <f t="shared" si="69"/>
        <v>249868.68621008386</v>
      </c>
      <c r="V216" s="100">
        <f t="shared" si="64"/>
        <v>0.53504870458566756</v>
      </c>
      <c r="W216" s="97">
        <v>3.2835997597669402</v>
      </c>
      <c r="X216" s="97">
        <v>3.2835997597669402</v>
      </c>
      <c r="Y216" s="96">
        <f t="shared" si="70"/>
        <v>0.10846924091589948</v>
      </c>
      <c r="Z216" s="100">
        <f t="shared" si="65"/>
        <v>0.53504870458566756</v>
      </c>
      <c r="AA216" s="93">
        <v>13.8750767386493</v>
      </c>
      <c r="AC216" s="114">
        <f t="shared" si="71"/>
        <v>13.8750767386493</v>
      </c>
      <c r="AD216" s="79">
        <f t="shared" si="75"/>
        <v>8.7635032806785205</v>
      </c>
      <c r="AE216" s="79">
        <f t="shared" si="66"/>
        <v>8.7635032806785205</v>
      </c>
      <c r="AF216" s="80">
        <f t="shared" si="72"/>
        <v>249868.68621008386</v>
      </c>
      <c r="AG216" s="96">
        <f t="shared" si="73"/>
        <v>0.10846924091589948</v>
      </c>
      <c r="AH216" s="100">
        <f t="shared" si="74"/>
        <v>0.53504870458566756</v>
      </c>
    </row>
    <row r="217" spans="1:34">
      <c r="A217" s="20">
        <v>2020</v>
      </c>
      <c r="B217" s="20">
        <v>21</v>
      </c>
      <c r="C217" s="20" t="s">
        <v>14</v>
      </c>
      <c r="D217" s="24">
        <v>14.173500000000001</v>
      </c>
      <c r="E217" s="24">
        <v>15.9001604689474</v>
      </c>
      <c r="F217" s="24">
        <v>18.998453099999999</v>
      </c>
      <c r="G217" s="23">
        <v>47677.335099999997</v>
      </c>
      <c r="H217" s="23">
        <v>47461.664799999999</v>
      </c>
      <c r="I217" s="92">
        <v>49032.593699999998</v>
      </c>
      <c r="J217" s="93">
        <v>8.4183890800000007</v>
      </c>
      <c r="K217" s="94">
        <f t="shared" si="60"/>
        <v>-4.1238034221393995</v>
      </c>
      <c r="L217" s="94">
        <f t="shared" si="61"/>
        <v>-2.8862399999999999</v>
      </c>
      <c r="M217" s="94">
        <f t="shared" si="62"/>
        <v>-0.68599652327226668</v>
      </c>
      <c r="N217" s="94">
        <f t="shared" si="63"/>
        <v>0.72234913458833461</v>
      </c>
      <c r="O217" s="95">
        <v>30</v>
      </c>
      <c r="P217" s="96">
        <f t="shared" si="67"/>
        <v>9.8062769215331151</v>
      </c>
      <c r="Q217" s="97">
        <v>4.2908388695172102</v>
      </c>
      <c r="R217" s="97">
        <v>5.31093582283605E-2</v>
      </c>
      <c r="S217" s="96">
        <f t="shared" si="68"/>
        <v>0.12137605017333256</v>
      </c>
      <c r="T217" s="98">
        <v>2851242</v>
      </c>
      <c r="U217" s="99">
        <f t="shared" si="69"/>
        <v>279600.68622305919</v>
      </c>
      <c r="V217" s="100">
        <f t="shared" si="64"/>
        <v>0.59871441769670697</v>
      </c>
      <c r="W217" s="97">
        <v>3.2835997597669402</v>
      </c>
      <c r="X217" s="97">
        <v>3.2835997597669402</v>
      </c>
      <c r="Y217" s="96">
        <f t="shared" si="70"/>
        <v>0.12137605017333254</v>
      </c>
      <c r="Z217" s="100">
        <f t="shared" si="65"/>
        <v>0.59871441769670697</v>
      </c>
      <c r="AA217" s="93">
        <v>14.543157869166199</v>
      </c>
      <c r="AC217" s="114">
        <f t="shared" si="71"/>
        <v>14.543157869166199</v>
      </c>
      <c r="AD217" s="79">
        <f t="shared" si="75"/>
        <v>9.8062769215331151</v>
      </c>
      <c r="AE217" s="79">
        <f t="shared" si="66"/>
        <v>9.8062769215331151</v>
      </c>
      <c r="AF217" s="80">
        <f t="shared" si="72"/>
        <v>279600.68622305919</v>
      </c>
      <c r="AG217" s="96">
        <f t="shared" si="73"/>
        <v>0.12137605017333254</v>
      </c>
      <c r="AH217" s="100">
        <f t="shared" si="74"/>
        <v>0.59871441769670697</v>
      </c>
    </row>
    <row r="218" spans="1:34">
      <c r="A218" s="20">
        <v>2021</v>
      </c>
      <c r="B218" s="20">
        <v>22</v>
      </c>
      <c r="C218" s="20" t="s">
        <v>14</v>
      </c>
      <c r="D218" s="24">
        <v>12.712249999999999</v>
      </c>
      <c r="E218" s="24">
        <v>15.8727698668421</v>
      </c>
      <c r="F218" s="24">
        <v>18.70065</v>
      </c>
      <c r="G218" s="23">
        <v>48093.5648</v>
      </c>
      <c r="H218" s="23">
        <v>47832.619299999998</v>
      </c>
      <c r="I218" s="92">
        <v>49738.701500000003</v>
      </c>
      <c r="J218" s="93">
        <v>8.4183890800000007</v>
      </c>
      <c r="K218" s="94">
        <f t="shared" si="60"/>
        <v>-4.1598047938112002</v>
      </c>
      <c r="L218" s="94">
        <f t="shared" si="61"/>
        <v>-3.0236800000000001</v>
      </c>
      <c r="M218" s="94">
        <f t="shared" si="62"/>
        <v>-0.68481478313503563</v>
      </c>
      <c r="N218" s="94">
        <f t="shared" si="63"/>
        <v>0.55008950305376481</v>
      </c>
      <c r="O218" s="95">
        <v>30</v>
      </c>
      <c r="P218" s="96">
        <f t="shared" si="67"/>
        <v>10.975309315378341</v>
      </c>
      <c r="Q218" s="97">
        <v>4.2908388695172102</v>
      </c>
      <c r="R218" s="97">
        <v>5.31093582283605E-2</v>
      </c>
      <c r="S218" s="96">
        <f t="shared" si="68"/>
        <v>0.13584561243686955</v>
      </c>
      <c r="T218" s="98">
        <v>2851242</v>
      </c>
      <c r="U218" s="99">
        <f t="shared" si="69"/>
        <v>312932.62882997975</v>
      </c>
      <c r="V218" s="100">
        <f t="shared" si="64"/>
        <v>0.67008875828999781</v>
      </c>
      <c r="W218" s="97">
        <v>3.2835997597669402</v>
      </c>
      <c r="X218" s="97">
        <v>3.9403197117203281</v>
      </c>
      <c r="Y218" s="96">
        <f t="shared" si="70"/>
        <v>0.11320467703072462</v>
      </c>
      <c r="Z218" s="100">
        <f t="shared" si="65"/>
        <v>0.55840729857499816</v>
      </c>
      <c r="AA218" s="93">
        <v>15.2112389996828</v>
      </c>
      <c r="AB218" s="95">
        <v>80</v>
      </c>
      <c r="AC218" s="114">
        <f t="shared" si="71"/>
        <v>80</v>
      </c>
      <c r="AD218" s="79">
        <f>(P218/100+0.03*(AC218/100-AA218/100)+(AF217-U217)/T218)*100</f>
        <v>12.918972145387858</v>
      </c>
      <c r="AE218" s="79">
        <f t="shared" si="66"/>
        <v>12.918972145387858</v>
      </c>
      <c r="AF218" s="80">
        <f t="shared" si="72"/>
        <v>368351.15977759962</v>
      </c>
      <c r="AG218" s="96">
        <f t="shared" si="73"/>
        <v>0.15990307268024129</v>
      </c>
      <c r="AH218" s="100">
        <f t="shared" si="74"/>
        <v>0.78875754245543095</v>
      </c>
    </row>
    <row r="219" spans="1:34">
      <c r="A219" s="20">
        <v>2022</v>
      </c>
      <c r="B219" s="20">
        <v>23</v>
      </c>
      <c r="C219" s="20" t="s">
        <v>14</v>
      </c>
      <c r="D219" s="24">
        <v>14.3672</v>
      </c>
      <c r="E219" s="24">
        <v>16.100686453157898</v>
      </c>
      <c r="F219" s="24">
        <v>20.44612059</v>
      </c>
      <c r="G219" s="23">
        <v>48513.4283</v>
      </c>
      <c r="H219" s="23">
        <v>48206.4732</v>
      </c>
      <c r="I219" s="92">
        <v>50454.977800000001</v>
      </c>
      <c r="J219" s="93">
        <v>8.4183890800000007</v>
      </c>
      <c r="K219" s="94">
        <f t="shared" si="60"/>
        <v>-4.1961204673801999</v>
      </c>
      <c r="L219" s="94">
        <f t="shared" si="61"/>
        <v>-3.1611200000000004</v>
      </c>
      <c r="M219" s="94">
        <f t="shared" si="62"/>
        <v>-0.69464801633504436</v>
      </c>
      <c r="N219" s="94">
        <f t="shared" si="63"/>
        <v>0.36650059628475606</v>
      </c>
      <c r="O219" s="95">
        <v>30</v>
      </c>
      <c r="P219" s="96">
        <f t="shared" si="67"/>
        <v>12.281606121890109</v>
      </c>
      <c r="Q219" s="97">
        <v>4.2908388695172102</v>
      </c>
      <c r="R219" s="97">
        <v>5.31093582283605E-2</v>
      </c>
      <c r="S219" s="96">
        <f t="shared" si="68"/>
        <v>0.152014148976999</v>
      </c>
      <c r="T219" s="98">
        <v>2851242</v>
      </c>
      <c r="U219" s="99">
        <f t="shared" si="69"/>
        <v>350178.31202190201</v>
      </c>
      <c r="V219" s="100">
        <f t="shared" si="64"/>
        <v>0.74984366814089043</v>
      </c>
      <c r="W219" s="97">
        <v>3.2835997597669402</v>
      </c>
      <c r="X219" s="97">
        <v>3.9403197117203281</v>
      </c>
      <c r="Y219" s="96">
        <f t="shared" si="70"/>
        <v>0.12667845748083251</v>
      </c>
      <c r="Z219" s="100">
        <f t="shared" si="65"/>
        <v>0.62486972345074188</v>
      </c>
      <c r="AA219" s="93">
        <v>15.8793201301994</v>
      </c>
      <c r="AB219" s="95">
        <v>80</v>
      </c>
      <c r="AC219" s="114">
        <f t="shared" si="71"/>
        <v>80</v>
      </c>
      <c r="AD219" s="79">
        <f t="shared" ref="AD219:AD247" si="76">(P219/100+0.03*(AC219/100-AA219/100)+(AF218-U218)/T219)*100</f>
        <v>16.148889347993642</v>
      </c>
      <c r="AE219" s="79">
        <f t="shared" si="66"/>
        <v>16.148889347993642</v>
      </c>
      <c r="AF219" s="80">
        <f t="shared" si="72"/>
        <v>460443.91562352085</v>
      </c>
      <c r="AG219" s="96">
        <f t="shared" si="73"/>
        <v>0.19988099657287989</v>
      </c>
      <c r="AH219" s="100">
        <f t="shared" si="74"/>
        <v>0.98595756165133674</v>
      </c>
    </row>
    <row r="220" spans="1:34">
      <c r="A220" s="20">
        <v>2023</v>
      </c>
      <c r="B220" s="20">
        <v>24</v>
      </c>
      <c r="C220" s="20" t="s">
        <v>14</v>
      </c>
      <c r="D220" s="24">
        <v>14.10622</v>
      </c>
      <c r="E220" s="24">
        <v>16.106618891578901</v>
      </c>
      <c r="F220" s="24">
        <v>18.714200000000002</v>
      </c>
      <c r="G220" s="23">
        <v>48936.957300000002</v>
      </c>
      <c r="H220" s="23">
        <v>48583.249100000001</v>
      </c>
      <c r="I220" s="92">
        <v>51181.569000000003</v>
      </c>
      <c r="J220" s="93">
        <v>8.4183890800000007</v>
      </c>
      <c r="K220" s="94">
        <f t="shared" si="60"/>
        <v>-4.2327531847062003</v>
      </c>
      <c r="L220" s="94">
        <f t="shared" si="61"/>
        <v>-3.2985600000000002</v>
      </c>
      <c r="M220" s="94">
        <f t="shared" si="62"/>
        <v>-0.69490396545828015</v>
      </c>
      <c r="N220" s="94">
        <f t="shared" si="63"/>
        <v>0.19217192983552012</v>
      </c>
      <c r="O220" s="95">
        <v>30</v>
      </c>
      <c r="P220" s="96">
        <f t="shared" si="67"/>
        <v>13.56312978105535</v>
      </c>
      <c r="Q220" s="97">
        <v>4.2908388695172102</v>
      </c>
      <c r="R220" s="97">
        <v>5.31093582283605E-2</v>
      </c>
      <c r="S220" s="96">
        <f t="shared" si="68"/>
        <v>0.16787605877189746</v>
      </c>
      <c r="T220" s="98">
        <v>2851242</v>
      </c>
      <c r="U220" s="99">
        <f t="shared" si="69"/>
        <v>386717.65283195814</v>
      </c>
      <c r="V220" s="100">
        <f t="shared" si="64"/>
        <v>0.82808607323520955</v>
      </c>
      <c r="W220" s="97">
        <v>3.2835997597669402</v>
      </c>
      <c r="X220" s="97">
        <v>3.9403197117203281</v>
      </c>
      <c r="Y220" s="96">
        <f t="shared" si="70"/>
        <v>0.1398967156432479</v>
      </c>
      <c r="Z220" s="100">
        <f t="shared" si="65"/>
        <v>0.690071727696008</v>
      </c>
      <c r="AA220" s="93">
        <v>16.547401260716001</v>
      </c>
      <c r="AB220" s="95">
        <v>80</v>
      </c>
      <c r="AC220" s="114">
        <f t="shared" si="71"/>
        <v>80</v>
      </c>
      <c r="AD220" s="79">
        <f t="shared" si="76"/>
        <v>19.3339909693374</v>
      </c>
      <c r="AE220" s="79">
        <f t="shared" si="66"/>
        <v>19.3339909693374</v>
      </c>
      <c r="AF220" s="80">
        <f t="shared" si="72"/>
        <v>551258.87079395505</v>
      </c>
      <c r="AG220" s="96">
        <f t="shared" si="73"/>
        <v>0.23930422082942501</v>
      </c>
      <c r="AH220" s="100">
        <f t="shared" si="74"/>
        <v>1.1804214012702499</v>
      </c>
    </row>
    <row r="221" spans="1:34">
      <c r="A221" s="20">
        <v>2024</v>
      </c>
      <c r="B221" s="20">
        <v>25</v>
      </c>
      <c r="C221" s="20" t="s">
        <v>14</v>
      </c>
      <c r="D221" s="24">
        <v>13.790839999999999</v>
      </c>
      <c r="E221" s="24">
        <v>15.880033299999999</v>
      </c>
      <c r="F221" s="24">
        <v>19.127459439999999</v>
      </c>
      <c r="G221" s="23">
        <v>49364.183700000001</v>
      </c>
      <c r="H221" s="23">
        <v>48962.969799999999</v>
      </c>
      <c r="I221" s="92">
        <v>51918.623699999996</v>
      </c>
      <c r="J221" s="93">
        <v>8.4183890800000007</v>
      </c>
      <c r="K221" s="94">
        <f t="shared" si="60"/>
        <v>-4.2697057049478007</v>
      </c>
      <c r="L221" s="94">
        <f t="shared" si="61"/>
        <v>-3.4359999999999999</v>
      </c>
      <c r="M221" s="94">
        <f t="shared" si="62"/>
        <v>-0.6851281566952</v>
      </c>
      <c r="N221" s="94">
        <f t="shared" si="63"/>
        <v>2.7555218357000144E-2</v>
      </c>
      <c r="O221" s="95">
        <v>30</v>
      </c>
      <c r="P221" s="96">
        <f t="shared" si="67"/>
        <v>14.793348937831791</v>
      </c>
      <c r="Q221" s="97">
        <v>4.2908388695172102</v>
      </c>
      <c r="R221" s="97">
        <v>5.31093582283605E-2</v>
      </c>
      <c r="S221" s="96">
        <f t="shared" si="68"/>
        <v>0.18310295306540958</v>
      </c>
      <c r="T221" s="98">
        <v>2851242</v>
      </c>
      <c r="U221" s="99">
        <f t="shared" si="69"/>
        <v>421794.17812201387</v>
      </c>
      <c r="V221" s="100">
        <f t="shared" si="64"/>
        <v>0.90319612284755424</v>
      </c>
      <c r="W221" s="97">
        <v>3.2835997597669402</v>
      </c>
      <c r="X221" s="97">
        <v>3.9403197117203281</v>
      </c>
      <c r="Y221" s="96">
        <f t="shared" si="70"/>
        <v>0.15258579422117466</v>
      </c>
      <c r="Z221" s="100">
        <f t="shared" si="65"/>
        <v>0.75266343570629513</v>
      </c>
      <c r="AA221" s="93">
        <v>17.215482391232602</v>
      </c>
      <c r="AB221" s="95">
        <v>80</v>
      </c>
      <c r="AC221" s="114">
        <f t="shared" si="71"/>
        <v>80</v>
      </c>
      <c r="AD221" s="79">
        <f t="shared" si="76"/>
        <v>22.447745654376863</v>
      </c>
      <c r="AE221" s="79">
        <f t="shared" si="66"/>
        <v>22.447745654376863</v>
      </c>
      <c r="AF221" s="80">
        <f t="shared" si="72"/>
        <v>640039.552150768</v>
      </c>
      <c r="AG221" s="96">
        <f t="shared" si="73"/>
        <v>0.27784435669372132</v>
      </c>
      <c r="AH221" s="100">
        <f t="shared" si="74"/>
        <v>1.3705292105867688</v>
      </c>
    </row>
    <row r="222" spans="1:34">
      <c r="A222" s="20">
        <v>2025</v>
      </c>
      <c r="B222" s="20">
        <v>26</v>
      </c>
      <c r="C222" s="20" t="s">
        <v>14</v>
      </c>
      <c r="D222" s="24">
        <v>13.409219999999999</v>
      </c>
      <c r="E222" s="24">
        <v>16.6856644505263</v>
      </c>
      <c r="F222" s="24">
        <v>21.120349999999998</v>
      </c>
      <c r="G222" s="23">
        <v>49795.139900000002</v>
      </c>
      <c r="H222" s="23">
        <v>49345.6584</v>
      </c>
      <c r="I222" s="92">
        <v>52666.292500000003</v>
      </c>
      <c r="J222" s="93">
        <v>8.4183890800000007</v>
      </c>
      <c r="K222" s="94">
        <f t="shared" si="60"/>
        <v>-4.3069808305106001</v>
      </c>
      <c r="L222" s="94">
        <f t="shared" si="61"/>
        <v>-3.5734400000000002</v>
      </c>
      <c r="M222" s="94">
        <f t="shared" si="62"/>
        <v>-0.71988630705350676</v>
      </c>
      <c r="N222" s="94">
        <f t="shared" si="63"/>
        <v>-0.18191805756410628</v>
      </c>
      <c r="O222" s="95">
        <v>30</v>
      </c>
      <c r="P222" s="96">
        <f t="shared" si="67"/>
        <v>16.360635074689799</v>
      </c>
      <c r="Q222" s="97">
        <v>4.2908388695172102</v>
      </c>
      <c r="R222" s="97">
        <v>5.31093582283605E-2</v>
      </c>
      <c r="S222" s="96">
        <f t="shared" si="68"/>
        <v>0.20250185463686404</v>
      </c>
      <c r="T222" s="98">
        <v>2851242</v>
      </c>
      <c r="U222" s="99">
        <f t="shared" si="69"/>
        <v>466481.29871628695</v>
      </c>
      <c r="V222" s="100">
        <f t="shared" si="64"/>
        <v>0.99888552814392839</v>
      </c>
      <c r="W222" s="97">
        <v>3.2835997597669402</v>
      </c>
      <c r="X222" s="97">
        <v>3.9403197117203281</v>
      </c>
      <c r="Y222" s="96">
        <f t="shared" si="70"/>
        <v>0.16875154553072005</v>
      </c>
      <c r="Z222" s="100">
        <f t="shared" si="65"/>
        <v>0.8324046067866071</v>
      </c>
      <c r="AA222" s="93">
        <v>17.883563521749501</v>
      </c>
      <c r="AB222" s="95">
        <v>80</v>
      </c>
      <c r="AC222" s="114">
        <f t="shared" si="71"/>
        <v>80</v>
      </c>
      <c r="AD222" s="79">
        <f t="shared" si="76"/>
        <v>25.878524885582387</v>
      </c>
      <c r="AE222" s="79">
        <f t="shared" si="66"/>
        <v>25.878524885582387</v>
      </c>
      <c r="AF222" s="80">
        <f t="shared" si="72"/>
        <v>737859.37051817705</v>
      </c>
      <c r="AG222" s="96">
        <f t="shared" si="73"/>
        <v>0.32030842694509726</v>
      </c>
      <c r="AH222" s="100">
        <f t="shared" si="74"/>
        <v>1.579992700766897</v>
      </c>
    </row>
    <row r="223" spans="1:34">
      <c r="A223" s="20">
        <v>2026</v>
      </c>
      <c r="B223" s="20">
        <v>27</v>
      </c>
      <c r="C223" s="20" t="s">
        <v>14</v>
      </c>
      <c r="D223" s="24">
        <v>13.3851</v>
      </c>
      <c r="E223" s="24">
        <v>16.057591347368401</v>
      </c>
      <c r="F223" s="24">
        <v>18.82626965</v>
      </c>
      <c r="G223" s="23">
        <v>50229.858399999997</v>
      </c>
      <c r="H223" s="23">
        <v>49731.338000000003</v>
      </c>
      <c r="I223" s="92">
        <v>53424.7284</v>
      </c>
      <c r="J223" s="93">
        <v>8.4183890800000007</v>
      </c>
      <c r="K223" s="94">
        <f t="shared" si="60"/>
        <v>-4.3445813724495999</v>
      </c>
      <c r="L223" s="94">
        <f t="shared" si="61"/>
        <v>-3.7108800000000004</v>
      </c>
      <c r="M223" s="94">
        <f t="shared" si="62"/>
        <v>-0.69278872109086231</v>
      </c>
      <c r="N223" s="94">
        <f t="shared" si="63"/>
        <v>-0.32986101354046182</v>
      </c>
      <c r="O223" s="95">
        <v>30</v>
      </c>
      <c r="P223" s="96">
        <f t="shared" si="67"/>
        <v>17.451766767330238</v>
      </c>
      <c r="Q223" s="97">
        <v>4.2908388695172102</v>
      </c>
      <c r="R223" s="97">
        <v>5.31093582283605E-2</v>
      </c>
      <c r="S223" s="96">
        <f t="shared" si="68"/>
        <v>0.21600721004660436</v>
      </c>
      <c r="T223" s="98">
        <v>2851242</v>
      </c>
      <c r="U223" s="99">
        <f t="shared" si="69"/>
        <v>497592.10381216201</v>
      </c>
      <c r="V223" s="100">
        <f t="shared" si="64"/>
        <v>1.0655037035449457</v>
      </c>
      <c r="W223" s="97">
        <v>3.2835997597669402</v>
      </c>
      <c r="X223" s="97">
        <v>3.9403197117203281</v>
      </c>
      <c r="Y223" s="96">
        <f t="shared" si="70"/>
        <v>0.18000600837217032</v>
      </c>
      <c r="Z223" s="100">
        <f t="shared" si="65"/>
        <v>0.88791975295412162</v>
      </c>
      <c r="AA223" s="93">
        <v>18.551644652266098</v>
      </c>
      <c r="AB223" s="95">
        <v>80</v>
      </c>
      <c r="AC223" s="114">
        <f t="shared" si="71"/>
        <v>80</v>
      </c>
      <c r="AD223" s="79">
        <f t="shared" si="76"/>
        <v>28.813107238654844</v>
      </c>
      <c r="AE223" s="79">
        <f t="shared" si="66"/>
        <v>28.813107238654844</v>
      </c>
      <c r="AF223" s="80">
        <f t="shared" si="72"/>
        <v>821531.41509356711</v>
      </c>
      <c r="AG223" s="96">
        <f t="shared" si="73"/>
        <v>0.35663087814389655</v>
      </c>
      <c r="AH223" s="100">
        <f t="shared" si="74"/>
        <v>1.7591612862312487</v>
      </c>
    </row>
    <row r="224" spans="1:34">
      <c r="A224" s="20">
        <v>2027</v>
      </c>
      <c r="B224" s="20">
        <v>28</v>
      </c>
      <c r="C224" s="20" t="s">
        <v>14</v>
      </c>
      <c r="D224" s="24">
        <v>13.529629999999999</v>
      </c>
      <c r="E224" s="24">
        <v>16.0779991431579</v>
      </c>
      <c r="F224" s="24">
        <v>19.60294</v>
      </c>
      <c r="G224" s="23">
        <v>50668.372100000001</v>
      </c>
      <c r="H224" s="23">
        <v>50120.032099999997</v>
      </c>
      <c r="I224" s="92">
        <v>54194.0864</v>
      </c>
      <c r="J224" s="93">
        <v>8.4183890800000007</v>
      </c>
      <c r="K224" s="94">
        <f t="shared" si="60"/>
        <v>-4.3825101764174006</v>
      </c>
      <c r="L224" s="94">
        <f t="shared" si="61"/>
        <v>-3.8483200000000002</v>
      </c>
      <c r="M224" s="94">
        <f t="shared" si="62"/>
        <v>-0.69366919503240443</v>
      </c>
      <c r="N224" s="94">
        <f t="shared" si="63"/>
        <v>-0.50611029144980446</v>
      </c>
      <c r="O224" s="95">
        <v>30</v>
      </c>
      <c r="P224" s="96">
        <f t="shared" si="67"/>
        <v>18.716825827713166</v>
      </c>
      <c r="Q224" s="97">
        <v>4.2908388695172102</v>
      </c>
      <c r="R224" s="97">
        <v>5.31093582283605E-2</v>
      </c>
      <c r="S224" s="96">
        <f t="shared" si="68"/>
        <v>0.23166533118818655</v>
      </c>
      <c r="T224" s="98">
        <v>2851242</v>
      </c>
      <c r="U224" s="99">
        <f t="shared" si="69"/>
        <v>533661.99906660547</v>
      </c>
      <c r="V224" s="100">
        <f t="shared" si="64"/>
        <v>1.1427408756898556</v>
      </c>
      <c r="W224" s="97">
        <v>3.2835997597669402</v>
      </c>
      <c r="X224" s="97">
        <v>3.9403197117203281</v>
      </c>
      <c r="Y224" s="96">
        <f t="shared" si="70"/>
        <v>0.19305444265682214</v>
      </c>
      <c r="Z224" s="100">
        <f t="shared" si="65"/>
        <v>0.95228406307487967</v>
      </c>
      <c r="AA224" s="93">
        <v>19.219725782782699</v>
      </c>
      <c r="AB224" s="95">
        <v>80</v>
      </c>
      <c r="AC224" s="114">
        <f t="shared" si="71"/>
        <v>80</v>
      </c>
      <c r="AD224" s="79">
        <f t="shared" si="76"/>
        <v>31.901574525554288</v>
      </c>
      <c r="AE224" s="79">
        <f t="shared" si="66"/>
        <v>31.901574525554288</v>
      </c>
      <c r="AF224" s="80">
        <f t="shared" si="72"/>
        <v>909591.09153390466</v>
      </c>
      <c r="AG224" s="96">
        <f t="shared" si="73"/>
        <v>0.39485802218367516</v>
      </c>
      <c r="AH224" s="100">
        <f t="shared" si="74"/>
        <v>1.9477251936190734</v>
      </c>
    </row>
    <row r="225" spans="1:34">
      <c r="A225" s="20">
        <v>2028</v>
      </c>
      <c r="B225" s="20">
        <v>29</v>
      </c>
      <c r="C225" s="20" t="s">
        <v>14</v>
      </c>
      <c r="D225" s="24">
        <v>12.816420000000001</v>
      </c>
      <c r="E225" s="24">
        <v>15.7850408663158</v>
      </c>
      <c r="F225" s="24">
        <v>18.755310000000001</v>
      </c>
      <c r="G225" s="23">
        <v>51110.714</v>
      </c>
      <c r="H225" s="23">
        <v>50511.7641</v>
      </c>
      <c r="I225" s="92">
        <v>54974.523699999998</v>
      </c>
      <c r="J225" s="93">
        <v>8.4183890800000007</v>
      </c>
      <c r="K225" s="94">
        <f t="shared" si="60"/>
        <v>-4.4207700967159997</v>
      </c>
      <c r="L225" s="94">
        <f t="shared" si="61"/>
        <v>-3.98576</v>
      </c>
      <c r="M225" s="94">
        <f t="shared" si="62"/>
        <v>-0.68102980313632888</v>
      </c>
      <c r="N225" s="94">
        <f t="shared" si="63"/>
        <v>-0.66917081985232785</v>
      </c>
      <c r="O225" s="95">
        <v>30</v>
      </c>
      <c r="P225" s="96">
        <f t="shared" si="67"/>
        <v>19.83952401119091</v>
      </c>
      <c r="Q225" s="97">
        <v>4.2908388695172102</v>
      </c>
      <c r="R225" s="97">
        <v>5.31093582283605E-2</v>
      </c>
      <c r="S225" s="96">
        <f t="shared" si="68"/>
        <v>0.24556139716079625</v>
      </c>
      <c r="T225" s="98">
        <v>2851242</v>
      </c>
      <c r="U225" s="99">
        <f t="shared" si="69"/>
        <v>565672.84120715992</v>
      </c>
      <c r="V225" s="100">
        <f t="shared" si="64"/>
        <v>1.2112863180171094</v>
      </c>
      <c r="W225" s="97">
        <v>3.2835997597669402</v>
      </c>
      <c r="X225" s="97">
        <v>3.9403197117203281</v>
      </c>
      <c r="Y225" s="96">
        <f t="shared" si="70"/>
        <v>0.20463449763399691</v>
      </c>
      <c r="Z225" s="100">
        <f t="shared" si="65"/>
        <v>1.0094052650142578</v>
      </c>
      <c r="AA225" s="93">
        <v>19.887806913299301</v>
      </c>
      <c r="AB225" s="95">
        <v>80</v>
      </c>
      <c r="AC225" s="114">
        <f t="shared" si="71"/>
        <v>80</v>
      </c>
      <c r="AD225" s="79">
        <f t="shared" si="76"/>
        <v>34.827638501633054</v>
      </c>
      <c r="AE225" s="79">
        <f t="shared" si="66"/>
        <v>34.827638501633054</v>
      </c>
      <c r="AF225" s="80">
        <f t="shared" si="72"/>
        <v>993020.25656673242</v>
      </c>
      <c r="AG225" s="96">
        <f t="shared" si="73"/>
        <v>0.43107503816361881</v>
      </c>
      <c r="AH225" s="100">
        <f t="shared" si="74"/>
        <v>2.1263736963688222</v>
      </c>
    </row>
    <row r="226" spans="1:34">
      <c r="A226" s="20">
        <v>2029</v>
      </c>
      <c r="B226" s="20">
        <v>30</v>
      </c>
      <c r="C226" s="20" t="s">
        <v>14</v>
      </c>
      <c r="D226" s="24">
        <v>12.73297</v>
      </c>
      <c r="E226" s="24">
        <v>16.371474825789502</v>
      </c>
      <c r="F226" s="24">
        <v>18.984020000000001</v>
      </c>
      <c r="G226" s="23">
        <v>51556.917699999998</v>
      </c>
      <c r="H226" s="23">
        <v>50906.557800000002</v>
      </c>
      <c r="I226" s="92">
        <v>55766.1999</v>
      </c>
      <c r="J226" s="93">
        <v>8.4183890800000007</v>
      </c>
      <c r="K226" s="94">
        <f t="shared" si="60"/>
        <v>-4.4593640395438001</v>
      </c>
      <c r="L226" s="94">
        <f t="shared" si="61"/>
        <v>-4.1232000000000006</v>
      </c>
      <c r="M226" s="94">
        <f t="shared" si="62"/>
        <v>-0.70633090988386227</v>
      </c>
      <c r="N226" s="94">
        <f t="shared" si="63"/>
        <v>-0.87050586942766228</v>
      </c>
      <c r="O226" s="95">
        <v>30</v>
      </c>
      <c r="P226" s="96">
        <f t="shared" si="67"/>
        <v>21.14552844000012</v>
      </c>
      <c r="Q226" s="97">
        <v>4.2908388695172102</v>
      </c>
      <c r="R226" s="97">
        <v>5.31093582283605E-2</v>
      </c>
      <c r="S226" s="96">
        <f t="shared" si="68"/>
        <v>0.26172631482997405</v>
      </c>
      <c r="T226" s="98">
        <v>2851242</v>
      </c>
      <c r="U226" s="99">
        <f t="shared" si="69"/>
        <v>602910.18800322828</v>
      </c>
      <c r="V226" s="100">
        <f t="shared" si="64"/>
        <v>1.2910233769805208</v>
      </c>
      <c r="W226" s="97">
        <v>3.2835997597669402</v>
      </c>
      <c r="X226" s="97">
        <v>3.9403197117203281</v>
      </c>
      <c r="Y226" s="96">
        <f t="shared" si="70"/>
        <v>0.21810526235831171</v>
      </c>
      <c r="Z226" s="100">
        <f t="shared" si="65"/>
        <v>1.075852814150434</v>
      </c>
      <c r="AA226" s="93">
        <v>20.5558880438161</v>
      </c>
      <c r="AB226" s="95">
        <v>80</v>
      </c>
      <c r="AC226" s="114">
        <f t="shared" si="71"/>
        <v>80</v>
      </c>
      <c r="AD226" s="79">
        <f t="shared" si="76"/>
        <v>37.916966289127785</v>
      </c>
      <c r="AE226" s="79">
        <f t="shared" si="66"/>
        <v>37.916966289127785</v>
      </c>
      <c r="AF226" s="80">
        <f t="shared" si="72"/>
        <v>1081104.4679614529</v>
      </c>
      <c r="AG226" s="96">
        <f t="shared" si="73"/>
        <v>0.46931283294926801</v>
      </c>
      <c r="AH226" s="100">
        <f t="shared" si="74"/>
        <v>2.3149901409343094</v>
      </c>
    </row>
    <row r="227" spans="1:34">
      <c r="A227" s="20">
        <v>2030</v>
      </c>
      <c r="B227" s="20">
        <v>31</v>
      </c>
      <c r="C227" s="20" t="s">
        <v>14</v>
      </c>
      <c r="D227" s="24">
        <v>14.03218</v>
      </c>
      <c r="E227" s="24">
        <v>16.175846925263201</v>
      </c>
      <c r="F227" s="24">
        <v>21.009662720000001</v>
      </c>
      <c r="G227" s="23">
        <v>52007.0167</v>
      </c>
      <c r="H227" s="23">
        <v>51304.4372</v>
      </c>
      <c r="I227" s="92">
        <v>56569.276899999997</v>
      </c>
      <c r="J227" s="93">
        <v>8.4183890800000007</v>
      </c>
      <c r="K227" s="94">
        <f t="shared" si="60"/>
        <v>-4.4982949024497998</v>
      </c>
      <c r="L227" s="94">
        <f t="shared" si="61"/>
        <v>-4.2606400000000004</v>
      </c>
      <c r="M227" s="94">
        <f t="shared" si="62"/>
        <v>-0.69789073974355553</v>
      </c>
      <c r="N227" s="94">
        <f t="shared" si="63"/>
        <v>-1.0384365621933549</v>
      </c>
      <c r="O227" s="95">
        <v>30</v>
      </c>
      <c r="P227" s="96">
        <f t="shared" si="67"/>
        <v>22.156446812213186</v>
      </c>
      <c r="Q227" s="97">
        <v>4.2908388695172102</v>
      </c>
      <c r="R227" s="97">
        <v>5.31093582283605E-2</v>
      </c>
      <c r="S227" s="96">
        <f t="shared" si="68"/>
        <v>0.27423883921090836</v>
      </c>
      <c r="T227" s="98">
        <v>2851242</v>
      </c>
      <c r="U227" s="99">
        <f t="shared" si="69"/>
        <v>631733.91721748351</v>
      </c>
      <c r="V227" s="100">
        <f t="shared" si="64"/>
        <v>1.3527441920667649</v>
      </c>
      <c r="W227" s="97">
        <v>3.2835997597669402</v>
      </c>
      <c r="X227" s="97">
        <v>3.9403197117203281</v>
      </c>
      <c r="Y227" s="96">
        <f t="shared" si="70"/>
        <v>0.22853236600909033</v>
      </c>
      <c r="Z227" s="100">
        <f t="shared" si="65"/>
        <v>1.1272868267223042</v>
      </c>
      <c r="AA227" s="93">
        <v>21.223969174332801</v>
      </c>
      <c r="AB227" s="95">
        <v>80</v>
      </c>
      <c r="AC227" s="114">
        <f t="shared" si="71"/>
        <v>80</v>
      </c>
      <c r="AD227" s="79">
        <f t="shared" si="76"/>
        <v>40.69116558611087</v>
      </c>
      <c r="AE227" s="79">
        <f t="shared" si="66"/>
        <v>40.69116558611087</v>
      </c>
      <c r="AF227" s="80">
        <f t="shared" si="72"/>
        <v>1160203.6034807393</v>
      </c>
      <c r="AG227" s="96">
        <f t="shared" si="73"/>
        <v>0.50365016155581122</v>
      </c>
      <c r="AH227" s="100">
        <f t="shared" si="74"/>
        <v>2.4843666668022086</v>
      </c>
    </row>
    <row r="228" spans="1:34">
      <c r="A228" s="20">
        <v>2031</v>
      </c>
      <c r="B228" s="20">
        <v>32</v>
      </c>
      <c r="C228" s="20" t="s">
        <v>14</v>
      </c>
      <c r="D228" s="24">
        <v>14.15124</v>
      </c>
      <c r="E228" s="24">
        <v>16.086817973157899</v>
      </c>
      <c r="F228" s="24">
        <v>18.974789999999999</v>
      </c>
      <c r="G228" s="23">
        <v>52461.0452</v>
      </c>
      <c r="H228" s="23">
        <v>51705.426399999997</v>
      </c>
      <c r="I228" s="92">
        <v>57383.918799999999</v>
      </c>
      <c r="J228" s="93">
        <v>8.4183890800000007</v>
      </c>
      <c r="K228" s="94">
        <f t="shared" si="60"/>
        <v>-4.5375656435287999</v>
      </c>
      <c r="L228" s="94">
        <f t="shared" si="61"/>
        <v>-4.3980800000000002</v>
      </c>
      <c r="M228" s="94">
        <f t="shared" si="62"/>
        <v>-0.69404967463392442</v>
      </c>
      <c r="N228" s="94">
        <f t="shared" si="63"/>
        <v>-1.2113062381627238</v>
      </c>
      <c r="O228" s="95">
        <v>30</v>
      </c>
      <c r="P228" s="96">
        <f t="shared" si="67"/>
        <v>23.115899736935493</v>
      </c>
      <c r="Q228" s="97">
        <v>4.2908388695172102</v>
      </c>
      <c r="R228" s="97">
        <v>5.31093582283605E-2</v>
      </c>
      <c r="S228" s="96">
        <f t="shared" si="68"/>
        <v>0.28611435601120683</v>
      </c>
      <c r="T228" s="98">
        <v>2851242</v>
      </c>
      <c r="U228" s="99">
        <f t="shared" si="69"/>
        <v>659090.24197739433</v>
      </c>
      <c r="V228" s="100">
        <f t="shared" si="64"/>
        <v>1.4113228252961751</v>
      </c>
      <c r="W228" s="97">
        <v>3.2835997597669402</v>
      </c>
      <c r="X228" s="97">
        <v>4.2686796876970226</v>
      </c>
      <c r="Y228" s="96">
        <f t="shared" si="70"/>
        <v>0.22008796616246676</v>
      </c>
      <c r="Z228" s="100">
        <f t="shared" si="65"/>
        <v>1.0856329425355193</v>
      </c>
      <c r="AA228" s="93">
        <v>21.892050304849398</v>
      </c>
      <c r="AB228" s="95">
        <v>90</v>
      </c>
      <c r="AC228" s="114">
        <f t="shared" si="71"/>
        <v>90</v>
      </c>
      <c r="AD228" s="79">
        <f t="shared" si="76"/>
        <v>43.693857001687697</v>
      </c>
      <c r="AE228" s="79">
        <f t="shared" si="66"/>
        <v>43.693857001687697</v>
      </c>
      <c r="AF228" s="80">
        <f t="shared" si="72"/>
        <v>1245817.6022520603</v>
      </c>
      <c r="AG228" s="96">
        <f t="shared" si="73"/>
        <v>0.54081562474111033</v>
      </c>
      <c r="AH228" s="100">
        <f t="shared" si="74"/>
        <v>2.6676935967660547</v>
      </c>
    </row>
    <row r="229" spans="1:34">
      <c r="A229" s="20">
        <v>2032</v>
      </c>
      <c r="B229" s="20">
        <v>33</v>
      </c>
      <c r="C229" s="20" t="s">
        <v>14</v>
      </c>
      <c r="D229" s="24">
        <v>13.997070000000001</v>
      </c>
      <c r="E229" s="24">
        <v>16.3519977563158</v>
      </c>
      <c r="F229" s="24">
        <v>19.587430000000001</v>
      </c>
      <c r="G229" s="23">
        <v>52919.037400000001</v>
      </c>
      <c r="H229" s="23">
        <v>52109.549700000003</v>
      </c>
      <c r="I229" s="92">
        <v>58210.292200000004</v>
      </c>
      <c r="J229" s="93">
        <v>8.4183890800000007</v>
      </c>
      <c r="K229" s="94">
        <f t="shared" si="60"/>
        <v>-4.5771792208756006</v>
      </c>
      <c r="L229" s="94">
        <f t="shared" si="61"/>
        <v>-4.53552</v>
      </c>
      <c r="M229" s="94">
        <f t="shared" si="62"/>
        <v>-0.70549059119848889</v>
      </c>
      <c r="N229" s="94">
        <f t="shared" si="63"/>
        <v>-1.3998007320740888</v>
      </c>
      <c r="O229" s="95">
        <v>30</v>
      </c>
      <c r="P229" s="96">
        <f t="shared" si="67"/>
        <v>24.064567975323293</v>
      </c>
      <c r="Q229" s="97">
        <v>4.2908388695172102</v>
      </c>
      <c r="R229" s="97">
        <v>5.31093582283605E-2</v>
      </c>
      <c r="S229" s="96">
        <f t="shared" si="68"/>
        <v>0.29785638661280672</v>
      </c>
      <c r="T229" s="98">
        <v>2851242</v>
      </c>
      <c r="U229" s="99">
        <f t="shared" si="69"/>
        <v>686139.06923096732</v>
      </c>
      <c r="V229" s="100">
        <f t="shared" si="64"/>
        <v>1.4692430081013852</v>
      </c>
      <c r="W229" s="97">
        <v>3.2835997597669402</v>
      </c>
      <c r="X229" s="97">
        <v>4.2686796876970226</v>
      </c>
      <c r="Y229" s="96">
        <f t="shared" si="70"/>
        <v>0.22912029739446668</v>
      </c>
      <c r="Z229" s="100">
        <f t="shared" si="65"/>
        <v>1.1301869293087579</v>
      </c>
      <c r="AA229" s="93">
        <v>22.560131435365999</v>
      </c>
      <c r="AB229" s="95">
        <v>90</v>
      </c>
      <c r="AC229" s="114">
        <f t="shared" si="71"/>
        <v>90</v>
      </c>
      <c r="AD229" s="79">
        <f t="shared" si="76"/>
        <v>46.665721297014514</v>
      </c>
      <c r="AE229" s="79">
        <f t="shared" si="66"/>
        <v>46.665721297014514</v>
      </c>
      <c r="AF229" s="80">
        <f t="shared" si="72"/>
        <v>1330552.6452234224</v>
      </c>
      <c r="AG229" s="96">
        <f t="shared" si="73"/>
        <v>0.57759952883684829</v>
      </c>
      <c r="AH229" s="100">
        <f t="shared" si="74"/>
        <v>2.8491384014852805</v>
      </c>
    </row>
    <row r="230" spans="1:34">
      <c r="A230" s="20">
        <v>2033</v>
      </c>
      <c r="B230" s="20">
        <v>34</v>
      </c>
      <c r="C230" s="20" t="s">
        <v>14</v>
      </c>
      <c r="D230" s="24">
        <v>13.684229999999999</v>
      </c>
      <c r="E230" s="24">
        <v>16.636489669473701</v>
      </c>
      <c r="F230" s="24">
        <v>19.942260000000001</v>
      </c>
      <c r="G230" s="23">
        <v>53381.027999999998</v>
      </c>
      <c r="H230" s="23">
        <v>52516.831599999998</v>
      </c>
      <c r="I230" s="92">
        <v>59048.565999999999</v>
      </c>
      <c r="J230" s="93">
        <v>8.4183890800000007</v>
      </c>
      <c r="K230" s="94">
        <f t="shared" si="60"/>
        <v>-4.6171386358320001</v>
      </c>
      <c r="L230" s="94">
        <f t="shared" si="61"/>
        <v>-4.6729599999999998</v>
      </c>
      <c r="M230" s="94">
        <f t="shared" si="62"/>
        <v>-0.7177647102997734</v>
      </c>
      <c r="N230" s="94">
        <f t="shared" si="63"/>
        <v>-1.5894742661317727</v>
      </c>
      <c r="O230" s="95">
        <v>30</v>
      </c>
      <c r="P230" s="96">
        <f t="shared" si="67"/>
        <v>24.916263694129814</v>
      </c>
      <c r="Q230" s="97">
        <v>4.2908388695172102</v>
      </c>
      <c r="R230" s="97">
        <v>5.31093582283605E-2</v>
      </c>
      <c r="S230" s="96">
        <f t="shared" si="68"/>
        <v>0.30839815115050562</v>
      </c>
      <c r="T230" s="98">
        <v>2851242</v>
      </c>
      <c r="U230" s="99">
        <f t="shared" si="69"/>
        <v>710422.97527778079</v>
      </c>
      <c r="V230" s="100">
        <f t="shared" si="64"/>
        <v>1.5212426110516459</v>
      </c>
      <c r="W230" s="97">
        <v>3.2835997597669402</v>
      </c>
      <c r="X230" s="97">
        <v>4.2686796876970226</v>
      </c>
      <c r="Y230" s="96">
        <f t="shared" si="70"/>
        <v>0.23722934703885043</v>
      </c>
      <c r="Z230" s="100">
        <f t="shared" si="65"/>
        <v>1.1701866238858813</v>
      </c>
      <c r="AA230" s="93">
        <v>23.228212565882799</v>
      </c>
      <c r="AB230" s="95">
        <v>90</v>
      </c>
      <c r="AC230" s="114">
        <f t="shared" si="71"/>
        <v>90</v>
      </c>
      <c r="AD230" s="79">
        <f t="shared" si="76"/>
        <v>49.520570638844553</v>
      </c>
      <c r="AE230" s="79">
        <f t="shared" si="66"/>
        <v>49.520570638844553</v>
      </c>
      <c r="AF230" s="80">
        <f t="shared" si="72"/>
        <v>1411951.3086944043</v>
      </c>
      <c r="AG230" s="96">
        <f t="shared" si="73"/>
        <v>0.61293509397782275</v>
      </c>
      <c r="AH230" s="100">
        <f t="shared" si="74"/>
        <v>3.0234389515291378</v>
      </c>
    </row>
    <row r="231" spans="1:34">
      <c r="A231" s="20">
        <v>2034</v>
      </c>
      <c r="B231" s="20">
        <v>35</v>
      </c>
      <c r="C231" s="20" t="s">
        <v>14</v>
      </c>
      <c r="D231" s="24">
        <v>13.60904</v>
      </c>
      <c r="E231" s="24">
        <v>16.493145663684199</v>
      </c>
      <c r="F231" s="24">
        <v>20.18215</v>
      </c>
      <c r="G231" s="23">
        <v>53847.051800000001</v>
      </c>
      <c r="H231" s="23">
        <v>52927.296699999999</v>
      </c>
      <c r="I231" s="92">
        <v>59898.911599999999</v>
      </c>
      <c r="J231" s="93">
        <v>8.4183890800000007</v>
      </c>
      <c r="K231" s="94">
        <f t="shared" si="60"/>
        <v>-4.6574468983892006</v>
      </c>
      <c r="L231" s="94">
        <f t="shared" si="61"/>
        <v>-4.8104000000000005</v>
      </c>
      <c r="M231" s="94">
        <f t="shared" si="62"/>
        <v>-0.71158027651399114</v>
      </c>
      <c r="N231" s="94">
        <f t="shared" si="63"/>
        <v>-1.7610380949031914</v>
      </c>
      <c r="O231" s="95">
        <v>30</v>
      </c>
      <c r="P231" s="96">
        <f t="shared" si="67"/>
        <v>25.600188797587919</v>
      </c>
      <c r="Q231" s="97">
        <v>4.2908388695172102</v>
      </c>
      <c r="R231" s="97">
        <v>5.31093582283605E-2</v>
      </c>
      <c r="S231" s="96">
        <f t="shared" si="68"/>
        <v>0.31686335444186386</v>
      </c>
      <c r="T231" s="98">
        <v>2851242</v>
      </c>
      <c r="U231" s="99">
        <f t="shared" si="69"/>
        <v>729923.33507612173</v>
      </c>
      <c r="V231" s="100">
        <f t="shared" si="64"/>
        <v>1.5629991128659004</v>
      </c>
      <c r="W231" s="97">
        <v>3.2835997597669402</v>
      </c>
      <c r="X231" s="97">
        <v>4.2686796876970226</v>
      </c>
      <c r="Y231" s="96">
        <f t="shared" si="70"/>
        <v>0.2437410418783568</v>
      </c>
      <c r="Z231" s="100">
        <f t="shared" si="65"/>
        <v>1.2023070098968462</v>
      </c>
      <c r="AA231" s="93">
        <v>23.8962936963994</v>
      </c>
      <c r="AB231" s="95">
        <v>90</v>
      </c>
      <c r="AC231" s="114">
        <f t="shared" si="71"/>
        <v>90</v>
      </c>
      <c r="AD231" s="79">
        <f t="shared" si="76"/>
        <v>52.187606931410677</v>
      </c>
      <c r="AE231" s="79">
        <f t="shared" si="66"/>
        <v>52.187606931410677</v>
      </c>
      <c r="AF231" s="80">
        <f t="shared" si="72"/>
        <v>1487994.9676232925</v>
      </c>
      <c r="AG231" s="96">
        <f t="shared" si="73"/>
        <v>0.64594602498159415</v>
      </c>
      <c r="AH231" s="100">
        <f t="shared" si="74"/>
        <v>3.1862727256165684</v>
      </c>
    </row>
    <row r="232" spans="1:34">
      <c r="A232" s="20">
        <v>2035</v>
      </c>
      <c r="B232" s="20">
        <v>36</v>
      </c>
      <c r="C232" s="20" t="s">
        <v>14</v>
      </c>
      <c r="D232" s="24">
        <v>14.26688</v>
      </c>
      <c r="E232" s="24">
        <v>16.477553207368398</v>
      </c>
      <c r="F232" s="24">
        <v>18.50422</v>
      </c>
      <c r="G232" s="23">
        <v>54317.144</v>
      </c>
      <c r="H232" s="23">
        <v>53340.969899999996</v>
      </c>
      <c r="I232" s="92">
        <v>60761.502800000002</v>
      </c>
      <c r="J232" s="93">
        <v>8.4183890800000007</v>
      </c>
      <c r="K232" s="94">
        <f t="shared" si="60"/>
        <v>-4.6981070531359999</v>
      </c>
      <c r="L232" s="94">
        <f t="shared" si="61"/>
        <v>-4.9478400000000002</v>
      </c>
      <c r="M232" s="94">
        <f t="shared" si="62"/>
        <v>-0.71090755557870222</v>
      </c>
      <c r="N232" s="94">
        <f t="shared" si="63"/>
        <v>-1.9384655287147017</v>
      </c>
      <c r="O232" s="95">
        <v>30</v>
      </c>
      <c r="P232" s="96">
        <f t="shared" si="67"/>
        <v>26.225504066545824</v>
      </c>
      <c r="Q232" s="97">
        <v>4.2908388695172102</v>
      </c>
      <c r="R232" s="97">
        <v>5.31093582283605E-2</v>
      </c>
      <c r="S232" s="96">
        <f t="shared" si="68"/>
        <v>0.32460312133469188</v>
      </c>
      <c r="T232" s="98">
        <v>2851242</v>
      </c>
      <c r="U232" s="99">
        <f t="shared" si="69"/>
        <v>747752.58665706252</v>
      </c>
      <c r="V232" s="100">
        <f t="shared" si="64"/>
        <v>1.6011772379715559</v>
      </c>
      <c r="W232" s="97">
        <v>3.2835997597669402</v>
      </c>
      <c r="X232" s="97">
        <v>4.2686796876970226</v>
      </c>
      <c r="Y232" s="96">
        <f t="shared" si="70"/>
        <v>0.24969470871899371</v>
      </c>
      <c r="Z232" s="100">
        <f t="shared" si="65"/>
        <v>1.2316747984396581</v>
      </c>
      <c r="AA232" s="93">
        <v>24.564374826916001</v>
      </c>
      <c r="AB232" s="95">
        <v>90</v>
      </c>
      <c r="AC232" s="114">
        <f t="shared" si="71"/>
        <v>90</v>
      </c>
      <c r="AD232" s="79">
        <f t="shared" si="76"/>
        <v>54.775990955561106</v>
      </c>
      <c r="AE232" s="79">
        <f t="shared" si="66"/>
        <v>54.775990955561106</v>
      </c>
      <c r="AF232" s="80">
        <f t="shared" si="72"/>
        <v>1561796.0600411596</v>
      </c>
      <c r="AG232" s="96">
        <f t="shared" si="73"/>
        <v>0.67798344669597277</v>
      </c>
      <c r="AH232" s="100">
        <f t="shared" si="74"/>
        <v>3.3443044481749808</v>
      </c>
    </row>
    <row r="233" spans="1:34">
      <c r="A233" s="20">
        <v>2036</v>
      </c>
      <c r="B233" s="20">
        <v>37</v>
      </c>
      <c r="C233" s="20" t="s">
        <v>14</v>
      </c>
      <c r="D233" s="24">
        <v>13.150880000000001</v>
      </c>
      <c r="E233" s="24">
        <v>15.9646956852632</v>
      </c>
      <c r="F233" s="24">
        <v>18.952976100000001</v>
      </c>
      <c r="G233" s="23">
        <v>54791.340199999999</v>
      </c>
      <c r="H233" s="23">
        <v>53757.876400000001</v>
      </c>
      <c r="I233" s="92">
        <v>61636.516100000001</v>
      </c>
      <c r="J233" s="93">
        <v>8.4183890800000007</v>
      </c>
      <c r="K233" s="94">
        <f t="shared" si="60"/>
        <v>-4.7391221792587999</v>
      </c>
      <c r="L233" s="94">
        <f t="shared" si="61"/>
        <v>-5.08528</v>
      </c>
      <c r="M233" s="94">
        <f t="shared" si="62"/>
        <v>-0.68878083064499551</v>
      </c>
      <c r="N233" s="94">
        <f t="shared" si="63"/>
        <v>-2.0947939299037945</v>
      </c>
      <c r="O233" s="95">
        <v>30</v>
      </c>
      <c r="P233" s="96">
        <f t="shared" si="67"/>
        <v>26.711884369673342</v>
      </c>
      <c r="Q233" s="97">
        <v>4.2908388695172102</v>
      </c>
      <c r="R233" s="97">
        <v>5.31093582283605E-2</v>
      </c>
      <c r="S233" s="96">
        <f t="shared" si="68"/>
        <v>0.33062323687376</v>
      </c>
      <c r="T233" s="98">
        <v>2851242</v>
      </c>
      <c r="U233" s="99">
        <f t="shared" si="69"/>
        <v>761620.4661395615</v>
      </c>
      <c r="V233" s="100">
        <f t="shared" si="64"/>
        <v>1.6308727995283274</v>
      </c>
      <c r="W233" s="97">
        <v>3.2835997597669402</v>
      </c>
      <c r="X233" s="97">
        <v>4.2686796876970226</v>
      </c>
      <c r="Y233" s="96">
        <f t="shared" si="70"/>
        <v>0.25432556682596924</v>
      </c>
      <c r="Z233" s="100">
        <f t="shared" si="65"/>
        <v>1.2545175380987132</v>
      </c>
      <c r="AA233" s="93">
        <v>25.232455957432698</v>
      </c>
      <c r="AB233" s="95">
        <v>90</v>
      </c>
      <c r="AC233" s="114">
        <f t="shared" si="71"/>
        <v>90</v>
      </c>
      <c r="AD233" s="79">
        <f t="shared" si="76"/>
        <v>57.205397579965641</v>
      </c>
      <c r="AE233" s="79">
        <f t="shared" si="66"/>
        <v>57.205397579965641</v>
      </c>
      <c r="AF233" s="80">
        <f t="shared" si="72"/>
        <v>1631064.3220669639</v>
      </c>
      <c r="AG233" s="96">
        <f t="shared" si="73"/>
        <v>0.70805314416572873</v>
      </c>
      <c r="AH233" s="100">
        <f t="shared" si="74"/>
        <v>3.4926299323640895</v>
      </c>
    </row>
    <row r="234" spans="1:34">
      <c r="A234" s="20">
        <v>2037</v>
      </c>
      <c r="B234" s="20">
        <v>38</v>
      </c>
      <c r="C234" s="20" t="s">
        <v>14</v>
      </c>
      <c r="D234" s="24">
        <v>13.659660000000001</v>
      </c>
      <c r="E234" s="24">
        <v>16.193672657368399</v>
      </c>
      <c r="F234" s="24">
        <v>19.223230000000001</v>
      </c>
      <c r="G234" s="23">
        <v>55269.676299999999</v>
      </c>
      <c r="H234" s="23">
        <v>54178.041400000002</v>
      </c>
      <c r="I234" s="92">
        <v>62524.1302</v>
      </c>
      <c r="J234" s="93">
        <v>8.4183890800000007</v>
      </c>
      <c r="K234" s="94">
        <f t="shared" si="60"/>
        <v>-4.7804953818921998</v>
      </c>
      <c r="L234" s="94">
        <f t="shared" si="61"/>
        <v>-5.2227200000000007</v>
      </c>
      <c r="M234" s="94">
        <f t="shared" si="62"/>
        <v>-0.69865981312950221</v>
      </c>
      <c r="N234" s="94">
        <f t="shared" si="63"/>
        <v>-2.2834861150217018</v>
      </c>
      <c r="O234" s="95">
        <v>30</v>
      </c>
      <c r="P234" s="96">
        <f t="shared" si="67"/>
        <v>27.225003005355386</v>
      </c>
      <c r="Q234" s="97">
        <v>4.2908388695172102</v>
      </c>
      <c r="R234" s="97">
        <v>5.31093582283605E-2</v>
      </c>
      <c r="S234" s="96">
        <f t="shared" si="68"/>
        <v>0.33697430300902864</v>
      </c>
      <c r="T234" s="98">
        <v>2851242</v>
      </c>
      <c r="U234" s="99">
        <f t="shared" si="69"/>
        <v>776250.72018995509</v>
      </c>
      <c r="V234" s="100">
        <f t="shared" si="64"/>
        <v>1.6622008486574642</v>
      </c>
      <c r="W234" s="97">
        <v>3.2835997597669402</v>
      </c>
      <c r="X234" s="97">
        <v>4.2686796876970226</v>
      </c>
      <c r="Y234" s="96">
        <f t="shared" si="70"/>
        <v>0.2592110023146374</v>
      </c>
      <c r="Z234" s="100">
        <f t="shared" si="65"/>
        <v>1.2786160374288182</v>
      </c>
      <c r="AA234" s="93">
        <v>25.900537087949299</v>
      </c>
      <c r="AB234" s="95">
        <v>90</v>
      </c>
      <c r="AC234" s="114">
        <f t="shared" si="71"/>
        <v>90</v>
      </c>
      <c r="AD234" s="79">
        <f t="shared" si="76"/>
        <v>59.641500103009214</v>
      </c>
      <c r="AE234" s="79">
        <f t="shared" si="66"/>
        <v>59.641500103009214</v>
      </c>
      <c r="AF234" s="80">
        <f t="shared" si="72"/>
        <v>1700523.5003670421</v>
      </c>
      <c r="AG234" s="96">
        <f t="shared" si="73"/>
        <v>0.73820571934082302</v>
      </c>
      <c r="AH234" s="100">
        <f t="shared" si="74"/>
        <v>3.641364229305144</v>
      </c>
    </row>
    <row r="235" spans="1:34">
      <c r="A235" s="20">
        <v>2038</v>
      </c>
      <c r="B235" s="20">
        <v>39</v>
      </c>
      <c r="C235" s="20" t="s">
        <v>14</v>
      </c>
      <c r="D235" s="24">
        <v>13.4941</v>
      </c>
      <c r="E235" s="24">
        <v>16.362700287368401</v>
      </c>
      <c r="F235" s="24">
        <v>21.262033150000001</v>
      </c>
      <c r="G235" s="23">
        <v>55752.188199999997</v>
      </c>
      <c r="H235" s="23">
        <v>54601.490299999998</v>
      </c>
      <c r="I235" s="92">
        <v>63424.526700000002</v>
      </c>
      <c r="J235" s="93">
        <v>8.4183890800000007</v>
      </c>
      <c r="K235" s="94">
        <f t="shared" si="60"/>
        <v>-4.8222297661707998</v>
      </c>
      <c r="L235" s="94">
        <f t="shared" si="61"/>
        <v>-5.3601600000000005</v>
      </c>
      <c r="M235" s="94">
        <f t="shared" si="62"/>
        <v>-0.70595234119822237</v>
      </c>
      <c r="N235" s="94">
        <f t="shared" si="63"/>
        <v>-2.469953027369022</v>
      </c>
      <c r="O235" s="95">
        <v>30</v>
      </c>
      <c r="P235" s="96">
        <f t="shared" si="67"/>
        <v>27.660251615591179</v>
      </c>
      <c r="Q235" s="97">
        <v>4.2908388695172102</v>
      </c>
      <c r="R235" s="97">
        <v>5.31093582283605E-2</v>
      </c>
      <c r="S235" s="96">
        <f t="shared" si="68"/>
        <v>0.34236154197612828</v>
      </c>
      <c r="T235" s="98">
        <v>2851242</v>
      </c>
      <c r="U235" s="99">
        <f t="shared" si="69"/>
        <v>788660.71136941423</v>
      </c>
      <c r="V235" s="100">
        <f t="shared" si="64"/>
        <v>1.6887746054783024</v>
      </c>
      <c r="W235" s="97">
        <v>3.2835997597669402</v>
      </c>
      <c r="X235" s="97">
        <v>4.2686796876970226</v>
      </c>
      <c r="Y235" s="96">
        <f t="shared" si="70"/>
        <v>0.26335503228932944</v>
      </c>
      <c r="Z235" s="100">
        <f t="shared" si="65"/>
        <v>1.2990573888294634</v>
      </c>
      <c r="AA235" s="93">
        <v>26.568618218466099</v>
      </c>
      <c r="AB235" s="95">
        <v>90</v>
      </c>
      <c r="AC235" s="114">
        <f t="shared" si="71"/>
        <v>90</v>
      </c>
      <c r="AD235" s="79">
        <f t="shared" si="76"/>
        <v>61.979690166691029</v>
      </c>
      <c r="AE235" s="79">
        <f t="shared" si="66"/>
        <v>61.979690166691029</v>
      </c>
      <c r="AF235" s="80">
        <f t="shared" si="72"/>
        <v>1767190.9575025644</v>
      </c>
      <c r="AG235" s="96">
        <f t="shared" si="73"/>
        <v>0.76714639445688548</v>
      </c>
      <c r="AH235" s="100">
        <f t="shared" si="74"/>
        <v>3.7841205591174791</v>
      </c>
    </row>
    <row r="236" spans="1:34">
      <c r="A236" s="20">
        <v>2039</v>
      </c>
      <c r="B236" s="20">
        <v>40</v>
      </c>
      <c r="C236" s="20" t="s">
        <v>14</v>
      </c>
      <c r="D236" s="24">
        <v>14.455780000000001</v>
      </c>
      <c r="E236" s="24">
        <v>16.549827830000002</v>
      </c>
      <c r="F236" s="24">
        <v>18.900569999999998</v>
      </c>
      <c r="G236" s="23">
        <v>56238.912600000003</v>
      </c>
      <c r="H236" s="23">
        <v>55028.248899999999</v>
      </c>
      <c r="I236" s="92">
        <v>64337.889499999997</v>
      </c>
      <c r="J236" s="93">
        <v>8.4183890800000007</v>
      </c>
      <c r="K236" s="94">
        <f t="shared" si="60"/>
        <v>-4.8643285064244006</v>
      </c>
      <c r="L236" s="94">
        <f t="shared" si="61"/>
        <v>-5.4976000000000003</v>
      </c>
      <c r="M236" s="94">
        <f t="shared" si="62"/>
        <v>-0.71402577189752015</v>
      </c>
      <c r="N236" s="94">
        <f t="shared" si="63"/>
        <v>-2.6575651983219202</v>
      </c>
      <c r="O236" s="95">
        <v>30</v>
      </c>
      <c r="P236" s="96">
        <f t="shared" si="67"/>
        <v>28.034272177802873</v>
      </c>
      <c r="Q236" s="97">
        <v>4.2908388695172102</v>
      </c>
      <c r="R236" s="97">
        <v>5.31093582283605E-2</v>
      </c>
      <c r="S236" s="96">
        <f t="shared" si="68"/>
        <v>0.34699093791182528</v>
      </c>
      <c r="T236" s="98">
        <v>2851242</v>
      </c>
      <c r="U236" s="99">
        <f t="shared" si="69"/>
        <v>799324.94272783014</v>
      </c>
      <c r="V236" s="100">
        <f t="shared" si="64"/>
        <v>1.7116101326516628</v>
      </c>
      <c r="W236" s="97">
        <v>3.2835997597669402</v>
      </c>
      <c r="X236" s="97">
        <v>4.2686796876970226</v>
      </c>
      <c r="Y236" s="96">
        <f t="shared" si="70"/>
        <v>0.2669161060860194</v>
      </c>
      <c r="Z236" s="100">
        <f t="shared" si="65"/>
        <v>1.3166231789628178</v>
      </c>
      <c r="AA236" s="93">
        <v>27.2366993489827</v>
      </c>
      <c r="AB236" s="95">
        <v>90</v>
      </c>
      <c r="AC236" s="114">
        <f t="shared" si="71"/>
        <v>90</v>
      </c>
      <c r="AD236" s="79">
        <f t="shared" si="76"/>
        <v>64.236609748433239</v>
      </c>
      <c r="AE236" s="79">
        <f t="shared" si="66"/>
        <v>64.236609748433239</v>
      </c>
      <c r="AF236" s="80">
        <f t="shared" si="72"/>
        <v>1831541.1965234228</v>
      </c>
      <c r="AG236" s="96">
        <f t="shared" si="73"/>
        <v>0.79508115365068277</v>
      </c>
      <c r="AH236" s="100">
        <f t="shared" si="74"/>
        <v>3.9219149844619183</v>
      </c>
    </row>
    <row r="237" spans="1:34">
      <c r="A237" s="20">
        <v>2040</v>
      </c>
      <c r="B237" s="20">
        <v>41</v>
      </c>
      <c r="C237" s="20" t="s">
        <v>14</v>
      </c>
      <c r="D237" s="24">
        <v>13.9466</v>
      </c>
      <c r="E237" s="24">
        <v>16.772876948947399</v>
      </c>
      <c r="F237" s="24">
        <v>20.26086974</v>
      </c>
      <c r="G237" s="23">
        <v>56729.886100000003</v>
      </c>
      <c r="H237" s="23">
        <v>55458.342900000003</v>
      </c>
      <c r="I237" s="92">
        <v>65264.405599999998</v>
      </c>
      <c r="J237" s="93">
        <v>8.4183890800000007</v>
      </c>
      <c r="K237" s="94">
        <f t="shared" si="60"/>
        <v>-4.9067947683334001</v>
      </c>
      <c r="L237" s="94">
        <f t="shared" si="61"/>
        <v>-5.63504</v>
      </c>
      <c r="M237" s="94">
        <f t="shared" si="62"/>
        <v>-0.7236490030853866</v>
      </c>
      <c r="N237" s="94">
        <f t="shared" si="63"/>
        <v>-2.847094691418786</v>
      </c>
      <c r="O237" s="95">
        <v>30</v>
      </c>
      <c r="P237" s="96">
        <f t="shared" si="67"/>
        <v>28.355049277374039</v>
      </c>
      <c r="Q237" s="97">
        <v>4.2908388695172102</v>
      </c>
      <c r="R237" s="97">
        <v>5.31093582283605E-2</v>
      </c>
      <c r="S237" s="96">
        <f t="shared" si="68"/>
        <v>0.35096131909150741</v>
      </c>
      <c r="T237" s="98">
        <v>2851242</v>
      </c>
      <c r="U237" s="99">
        <f t="shared" si="69"/>
        <v>808471.0741171852</v>
      </c>
      <c r="V237" s="100">
        <f t="shared" si="64"/>
        <v>1.7311949226710508</v>
      </c>
      <c r="W237" s="97">
        <v>3.2835997597669402</v>
      </c>
      <c r="X237" s="97">
        <v>4.2686796876970226</v>
      </c>
      <c r="Y237" s="96">
        <f t="shared" si="70"/>
        <v>0.26997024545500564</v>
      </c>
      <c r="Z237" s="100">
        <f t="shared" si="65"/>
        <v>1.3316884020546542</v>
      </c>
      <c r="AA237" s="93">
        <v>27.904780479499301</v>
      </c>
      <c r="AB237" s="95">
        <v>90</v>
      </c>
      <c r="AC237" s="114">
        <f t="shared" si="71"/>
        <v>90</v>
      </c>
      <c r="AD237" s="79">
        <f t="shared" si="76"/>
        <v>66.420243433619433</v>
      </c>
      <c r="AE237" s="79">
        <f t="shared" si="66"/>
        <v>66.420243433619433</v>
      </c>
      <c r="AF237" s="80">
        <f t="shared" si="72"/>
        <v>1893801.8772815994</v>
      </c>
      <c r="AG237" s="96">
        <f t="shared" si="73"/>
        <v>0.82210882519760275</v>
      </c>
      <c r="AH237" s="100">
        <f t="shared" si="74"/>
        <v>4.0552349978319642</v>
      </c>
    </row>
    <row r="238" spans="1:34">
      <c r="A238" s="20">
        <v>2041</v>
      </c>
      <c r="B238" s="20">
        <v>42</v>
      </c>
      <c r="C238" s="20" t="s">
        <v>14</v>
      </c>
      <c r="D238" s="24">
        <v>13.88316</v>
      </c>
      <c r="E238" s="24">
        <v>16.4902868815789</v>
      </c>
      <c r="F238" s="24">
        <v>20.082011250000001</v>
      </c>
      <c r="G238" s="23">
        <v>57225.145900000003</v>
      </c>
      <c r="H238" s="23">
        <v>55891.798499999997</v>
      </c>
      <c r="I238" s="92">
        <v>66204.2641</v>
      </c>
      <c r="J238" s="93">
        <v>8.4183890800000007</v>
      </c>
      <c r="K238" s="94">
        <f t="shared" si="60"/>
        <v>-4.9496317694746006</v>
      </c>
      <c r="L238" s="94">
        <f t="shared" si="61"/>
        <v>-5.7724799999999998</v>
      </c>
      <c r="M238" s="94">
        <f t="shared" si="62"/>
        <v>-0.71145693721884007</v>
      </c>
      <c r="N238" s="94">
        <f t="shared" si="63"/>
        <v>-3.0151796266934396</v>
      </c>
      <c r="O238" s="95">
        <v>30</v>
      </c>
      <c r="P238" s="96">
        <f t="shared" si="67"/>
        <v>28.597655990040924</v>
      </c>
      <c r="Q238" s="97">
        <v>4.2908388695172102</v>
      </c>
      <c r="R238" s="97">
        <v>5.31093582283605E-2</v>
      </c>
      <c r="S238" s="96">
        <f t="shared" si="68"/>
        <v>0.35396415541406545</v>
      </c>
      <c r="T238" s="98">
        <v>2851242</v>
      </c>
      <c r="U238" s="99">
        <f t="shared" si="69"/>
        <v>815388.3786035626</v>
      </c>
      <c r="V238" s="100">
        <f t="shared" si="64"/>
        <v>1.7460070820528353</v>
      </c>
      <c r="W238" s="97">
        <v>3.2835997597669402</v>
      </c>
      <c r="X238" s="97">
        <v>4.5970396636737156</v>
      </c>
      <c r="Y238" s="96">
        <f t="shared" si="70"/>
        <v>0.25283153958147536</v>
      </c>
      <c r="Z238" s="100">
        <f t="shared" si="65"/>
        <v>1.2471479157520253</v>
      </c>
      <c r="AA238" s="93">
        <v>28.572861610015899</v>
      </c>
      <c r="AB238" s="95">
        <v>100</v>
      </c>
      <c r="AC238" s="114">
        <f t="shared" si="71"/>
        <v>100</v>
      </c>
      <c r="AD238" s="79">
        <f t="shared" si="76"/>
        <v>68.805664297985828</v>
      </c>
      <c r="AE238" s="79">
        <f t="shared" si="66"/>
        <v>68.805664297985828</v>
      </c>
      <c r="AF238" s="80">
        <f t="shared" si="72"/>
        <v>1961815.998843177</v>
      </c>
      <c r="AG238" s="96">
        <f t="shared" si="73"/>
        <v>0.85163409404679058</v>
      </c>
      <c r="AH238" s="100">
        <f t="shared" si="74"/>
        <v>4.2008749665171861</v>
      </c>
    </row>
    <row r="239" spans="1:34">
      <c r="A239" s="20">
        <v>2042</v>
      </c>
      <c r="B239" s="20">
        <v>43</v>
      </c>
      <c r="C239" s="20" t="s">
        <v>14</v>
      </c>
      <c r="D239" s="24">
        <v>14.4856</v>
      </c>
      <c r="E239" s="24">
        <v>16.4742314594737</v>
      </c>
      <c r="F239" s="24">
        <v>19.176009090000001</v>
      </c>
      <c r="G239" s="23">
        <v>57724.729399999997</v>
      </c>
      <c r="H239" s="23">
        <v>56328.641900000002</v>
      </c>
      <c r="I239" s="92">
        <v>67157.657399999996</v>
      </c>
      <c r="J239" s="93">
        <v>8.4183890800000007</v>
      </c>
      <c r="K239" s="94">
        <f t="shared" si="60"/>
        <v>-4.9928427447235997</v>
      </c>
      <c r="L239" s="94">
        <f t="shared" si="61"/>
        <v>-5.9099200000000005</v>
      </c>
      <c r="M239" s="94">
        <f t="shared" si="62"/>
        <v>-0.7107642420875333</v>
      </c>
      <c r="N239" s="94">
        <f t="shared" si="63"/>
        <v>-3.1951379068111327</v>
      </c>
      <c r="O239" s="95">
        <v>30</v>
      </c>
      <c r="P239" s="96">
        <f t="shared" si="67"/>
        <v>28.81952692538756</v>
      </c>
      <c r="Q239" s="97">
        <v>4.2908388695172102</v>
      </c>
      <c r="R239" s="97">
        <v>5.31093582283605E-2</v>
      </c>
      <c r="S239" s="96">
        <f t="shared" si="68"/>
        <v>0.35671033706854272</v>
      </c>
      <c r="T239" s="98">
        <v>2851242</v>
      </c>
      <c r="U239" s="99">
        <f t="shared" si="69"/>
        <v>821714.45589795872</v>
      </c>
      <c r="V239" s="100">
        <f t="shared" si="64"/>
        <v>1.759553235085511</v>
      </c>
      <c r="W239" s="97">
        <v>3.2835997597669402</v>
      </c>
      <c r="X239" s="97">
        <v>4.5970396636737156</v>
      </c>
      <c r="Y239" s="96">
        <f t="shared" si="70"/>
        <v>0.254793097906102</v>
      </c>
      <c r="Z239" s="100">
        <f t="shared" si="65"/>
        <v>1.2568237393467938</v>
      </c>
      <c r="AA239" s="93">
        <v>29.240942740532802</v>
      </c>
      <c r="AB239" s="95">
        <v>100</v>
      </c>
      <c r="AC239" s="114">
        <f t="shared" si="71"/>
        <v>100</v>
      </c>
      <c r="AD239" s="79">
        <f t="shared" si="76"/>
        <v>71.150306951116477</v>
      </c>
      <c r="AE239" s="79">
        <f t="shared" si="66"/>
        <v>71.150306951116477</v>
      </c>
      <c r="AF239" s="80">
        <f t="shared" si="72"/>
        <v>2028667.4349191526</v>
      </c>
      <c r="AG239" s="96">
        <f t="shared" si="73"/>
        <v>0.88065463533703481</v>
      </c>
      <c r="AH239" s="100">
        <f t="shared" si="74"/>
        <v>4.3440252540328803</v>
      </c>
    </row>
    <row r="240" spans="1:34">
      <c r="A240" s="20">
        <v>2043</v>
      </c>
      <c r="B240" s="20">
        <v>44</v>
      </c>
      <c r="C240" s="20" t="s">
        <v>14</v>
      </c>
      <c r="D240" s="24">
        <v>13.41127</v>
      </c>
      <c r="E240" s="24">
        <v>16.607374677368401</v>
      </c>
      <c r="F240" s="24">
        <v>19.929320000000001</v>
      </c>
      <c r="G240" s="23">
        <v>58228.674299999999</v>
      </c>
      <c r="H240" s="23">
        <v>56768.899700000002</v>
      </c>
      <c r="I240" s="92">
        <v>68124.780299999999</v>
      </c>
      <c r="J240" s="93">
        <v>8.4183890800000007</v>
      </c>
      <c r="K240" s="94">
        <f t="shared" si="60"/>
        <v>-5.0364309549042003</v>
      </c>
      <c r="L240" s="94">
        <f t="shared" si="61"/>
        <v>-6.0473600000000003</v>
      </c>
      <c r="M240" s="94">
        <f t="shared" si="62"/>
        <v>-0.71650857308038229</v>
      </c>
      <c r="N240" s="94">
        <f t="shared" si="63"/>
        <v>-3.3819104479845823</v>
      </c>
      <c r="O240" s="95">
        <v>30</v>
      </c>
      <c r="P240" s="96">
        <f t="shared" si="67"/>
        <v>29.014031517196763</v>
      </c>
      <c r="Q240" s="97">
        <v>4.2908388695172102</v>
      </c>
      <c r="R240" s="97">
        <v>5.31093582283605E-2</v>
      </c>
      <c r="S240" s="96">
        <f t="shared" si="68"/>
        <v>0.35911779499404112</v>
      </c>
      <c r="T240" s="98">
        <v>2851242</v>
      </c>
      <c r="U240" s="99">
        <f t="shared" si="69"/>
        <v>827260.25251155137</v>
      </c>
      <c r="V240" s="100">
        <f t="shared" si="64"/>
        <v>1.7714285578360518</v>
      </c>
      <c r="W240" s="97">
        <v>3.2835997597669402</v>
      </c>
      <c r="X240" s="97">
        <v>4.5970396636737156</v>
      </c>
      <c r="Y240" s="96">
        <f t="shared" si="70"/>
        <v>0.25651271071002946</v>
      </c>
      <c r="Z240" s="100">
        <f t="shared" si="65"/>
        <v>1.2653061127400369</v>
      </c>
      <c r="AA240" s="93">
        <v>29.909023871049399</v>
      </c>
      <c r="AB240" s="95">
        <v>100</v>
      </c>
      <c r="AC240" s="114">
        <f t="shared" si="71"/>
        <v>100</v>
      </c>
      <c r="AD240" s="79">
        <f t="shared" si="76"/>
        <v>73.44754082679421</v>
      </c>
      <c r="AE240" s="79">
        <f t="shared" si="66"/>
        <v>73.44754082679421</v>
      </c>
      <c r="AF240" s="80">
        <f t="shared" si="72"/>
        <v>2094167.1320207037</v>
      </c>
      <c r="AG240" s="96">
        <f t="shared" si="73"/>
        <v>0.90908838000743797</v>
      </c>
      <c r="AH240" s="100">
        <f t="shared" si="74"/>
        <v>4.4842810364460197</v>
      </c>
    </row>
    <row r="241" spans="1:34">
      <c r="A241" s="20">
        <v>2044</v>
      </c>
      <c r="B241" s="20">
        <v>45</v>
      </c>
      <c r="C241" s="20" t="s">
        <v>14</v>
      </c>
      <c r="D241" s="24">
        <v>13.93296</v>
      </c>
      <c r="E241" s="24">
        <v>16.133074626842099</v>
      </c>
      <c r="F241" s="24">
        <v>19.58483</v>
      </c>
      <c r="G241" s="23">
        <v>58737.018700000001</v>
      </c>
      <c r="H241" s="23">
        <v>57212.5985</v>
      </c>
      <c r="I241" s="92">
        <v>69105.830499999996</v>
      </c>
      <c r="J241" s="93">
        <v>8.4183890800000007</v>
      </c>
      <c r="K241" s="94">
        <f t="shared" si="60"/>
        <v>-5.0803996954378006</v>
      </c>
      <c r="L241" s="94">
        <f t="shared" si="61"/>
        <v>-6.1848000000000001</v>
      </c>
      <c r="M241" s="94">
        <f t="shared" si="62"/>
        <v>-0.69604537170047553</v>
      </c>
      <c r="N241" s="94">
        <f t="shared" si="63"/>
        <v>-3.5428559871382754</v>
      </c>
      <c r="O241" s="95">
        <v>30</v>
      </c>
      <c r="P241" s="96">
        <f t="shared" si="67"/>
        <v>29.15648584848558</v>
      </c>
      <c r="Q241" s="97">
        <v>4.2908388695172102</v>
      </c>
      <c r="R241" s="97">
        <v>5.31093582283605E-2</v>
      </c>
      <c r="S241" s="96">
        <f t="shared" si="68"/>
        <v>0.36088100688375974</v>
      </c>
      <c r="T241" s="98">
        <v>2851242</v>
      </c>
      <c r="U241" s="99">
        <f t="shared" si="69"/>
        <v>831321.97023607721</v>
      </c>
      <c r="V241" s="100">
        <f t="shared" si="64"/>
        <v>1.7801259934365774</v>
      </c>
      <c r="W241" s="97">
        <v>3.2835997597669402</v>
      </c>
      <c r="X241" s="97">
        <v>4.5970396636737156</v>
      </c>
      <c r="Y241" s="96">
        <f t="shared" si="70"/>
        <v>0.25777214777411417</v>
      </c>
      <c r="Z241" s="100">
        <f t="shared" si="65"/>
        <v>1.2715185667404125</v>
      </c>
      <c r="AA241" s="93">
        <v>30.577105001566</v>
      </c>
      <c r="AB241" s="95">
        <v>100</v>
      </c>
      <c r="AC241" s="114">
        <f t="shared" si="71"/>
        <v>100</v>
      </c>
      <c r="AD241" s="79">
        <f t="shared" si="76"/>
        <v>75.672682008036048</v>
      </c>
      <c r="AE241" s="79">
        <f t="shared" si="66"/>
        <v>75.672682008036048</v>
      </c>
      <c r="AF241" s="80">
        <f t="shared" si="72"/>
        <v>2157611.2919395673</v>
      </c>
      <c r="AG241" s="96">
        <f t="shared" si="73"/>
        <v>0.93662980575119847</v>
      </c>
      <c r="AH241" s="100">
        <f t="shared" si="74"/>
        <v>4.6201352568887248</v>
      </c>
    </row>
    <row r="242" spans="1:34">
      <c r="A242" s="20">
        <v>2045</v>
      </c>
      <c r="B242" s="20">
        <v>46</v>
      </c>
      <c r="C242" s="20" t="s">
        <v>14</v>
      </c>
      <c r="D242" s="24">
        <v>14.95805</v>
      </c>
      <c r="E242" s="24">
        <v>16.609541807368402</v>
      </c>
      <c r="F242" s="24">
        <v>18.377390689999999</v>
      </c>
      <c r="G242" s="23">
        <v>59249.801099999997</v>
      </c>
      <c r="H242" s="23">
        <v>57659.765099999997</v>
      </c>
      <c r="I242" s="92">
        <v>70101.008600000001</v>
      </c>
      <c r="J242" s="93">
        <v>8.4183890800000007</v>
      </c>
      <c r="K242" s="94">
        <f t="shared" si="60"/>
        <v>-5.1247522963433996</v>
      </c>
      <c r="L242" s="94">
        <f t="shared" si="61"/>
        <v>-6.3222400000000007</v>
      </c>
      <c r="M242" s="94">
        <f t="shared" si="62"/>
        <v>-0.71660207173710233</v>
      </c>
      <c r="N242" s="94">
        <f t="shared" si="63"/>
        <v>-3.745205288080502</v>
      </c>
      <c r="O242" s="95">
        <v>30</v>
      </c>
      <c r="P242" s="96">
        <f t="shared" si="67"/>
        <v>29.307442352641111</v>
      </c>
      <c r="Q242" s="97">
        <v>4.2908388695172102</v>
      </c>
      <c r="R242" s="97">
        <v>5.31093582283605E-2</v>
      </c>
      <c r="S242" s="96">
        <f t="shared" si="68"/>
        <v>0.36274945342764009</v>
      </c>
      <c r="T242" s="98">
        <v>2851242</v>
      </c>
      <c r="U242" s="99">
        <f t="shared" si="69"/>
        <v>835626.10548429145</v>
      </c>
      <c r="V242" s="100">
        <f t="shared" si="64"/>
        <v>1.789342522421655</v>
      </c>
      <c r="W242" s="97">
        <v>3.2835997597669402</v>
      </c>
      <c r="X242" s="97">
        <v>4.5970396636737156</v>
      </c>
      <c r="Y242" s="96">
        <f t="shared" si="70"/>
        <v>0.25910675244831438</v>
      </c>
      <c r="Z242" s="100">
        <f t="shared" si="65"/>
        <v>1.2781018017297536</v>
      </c>
      <c r="AA242" s="93">
        <v>31.245186132082601</v>
      </c>
      <c r="AB242" s="95">
        <v>100</v>
      </c>
      <c r="AC242" s="114">
        <f t="shared" si="71"/>
        <v>100</v>
      </c>
      <c r="AD242" s="79">
        <f t="shared" si="76"/>
        <v>77.886282928229093</v>
      </c>
      <c r="AE242" s="79">
        <f t="shared" si="66"/>
        <v>77.886282928229093</v>
      </c>
      <c r="AF242" s="80">
        <f t="shared" si="72"/>
        <v>2220726.4110884978</v>
      </c>
      <c r="AG242" s="96">
        <f t="shared" si="73"/>
        <v>0.96402839325825829</v>
      </c>
      <c r="AH242" s="100">
        <f t="shared" si="74"/>
        <v>4.7552848958955618</v>
      </c>
    </row>
    <row r="243" spans="1:34">
      <c r="A243" s="20">
        <v>2046</v>
      </c>
      <c r="B243" s="20">
        <v>47</v>
      </c>
      <c r="C243" s="20" t="s">
        <v>14</v>
      </c>
      <c r="D243" s="24">
        <v>14.63552</v>
      </c>
      <c r="E243" s="24">
        <v>16.239569711578898</v>
      </c>
      <c r="F243" s="24">
        <v>18.776070000000001</v>
      </c>
      <c r="G243" s="23">
        <v>59767.060100000002</v>
      </c>
      <c r="H243" s="23">
        <v>58110.426800000001</v>
      </c>
      <c r="I243" s="92">
        <v>71110.517999999996</v>
      </c>
      <c r="J243" s="93">
        <v>8.4183890800000007</v>
      </c>
      <c r="K243" s="94">
        <f t="shared" si="60"/>
        <v>-5.1694920962894004</v>
      </c>
      <c r="L243" s="94">
        <f t="shared" si="61"/>
        <v>-6.4596800000000005</v>
      </c>
      <c r="M243" s="94">
        <f t="shared" si="62"/>
        <v>-0.70063999563636004</v>
      </c>
      <c r="N243" s="94">
        <f t="shared" si="63"/>
        <v>-3.91142301192576</v>
      </c>
      <c r="O243" s="95">
        <v>30</v>
      </c>
      <c r="P243" s="96">
        <f t="shared" si="67"/>
        <v>29.411418589116685</v>
      </c>
      <c r="Q243" s="97">
        <v>4.2908388695172102</v>
      </c>
      <c r="R243" s="97">
        <v>5.31093582283605E-2</v>
      </c>
      <c r="S243" s="96">
        <f t="shared" si="68"/>
        <v>0.36403640718147318</v>
      </c>
      <c r="T243" s="98">
        <v>2851242</v>
      </c>
      <c r="U243" s="99">
        <f t="shared" si="69"/>
        <v>838590.71960870235</v>
      </c>
      <c r="V243" s="100">
        <f t="shared" si="64"/>
        <v>1.7956907086266636</v>
      </c>
      <c r="W243" s="97">
        <v>3.2835997597669402</v>
      </c>
      <c r="X243" s="97">
        <v>4.5970396636737156</v>
      </c>
      <c r="Y243" s="96">
        <f t="shared" si="70"/>
        <v>0.26002600512962376</v>
      </c>
      <c r="Z243" s="100">
        <f t="shared" si="65"/>
        <v>1.2826362204476169</v>
      </c>
      <c r="AA243" s="93">
        <v>31.913267262599401</v>
      </c>
      <c r="AB243" s="95">
        <v>100</v>
      </c>
      <c r="AC243" s="114">
        <f t="shared" si="71"/>
        <v>100</v>
      </c>
      <c r="AD243" s="79">
        <f t="shared" si="76"/>
        <v>80.03286114682669</v>
      </c>
      <c r="AE243" s="79">
        <f t="shared" si="66"/>
        <v>80.03286114682669</v>
      </c>
      <c r="AF243" s="80">
        <f t="shared" si="72"/>
        <v>2281930.5508200042</v>
      </c>
      <c r="AG243" s="96">
        <f t="shared" si="73"/>
        <v>0.99059741508440835</v>
      </c>
      <c r="AH243" s="100">
        <f t="shared" si="74"/>
        <v>4.8863425173019088</v>
      </c>
    </row>
    <row r="244" spans="1:34">
      <c r="A244" s="20">
        <v>2047</v>
      </c>
      <c r="B244" s="20">
        <v>48</v>
      </c>
      <c r="C244" s="20" t="s">
        <v>14</v>
      </c>
      <c r="D244" s="24">
        <v>14.648580000000001</v>
      </c>
      <c r="E244" s="24">
        <v>16.600758684210501</v>
      </c>
      <c r="F244" s="24">
        <v>18.914112169999999</v>
      </c>
      <c r="G244" s="23">
        <v>60288.834799999997</v>
      </c>
      <c r="H244" s="23">
        <v>58564.610699999997</v>
      </c>
      <c r="I244" s="92">
        <v>72134.565199999997</v>
      </c>
      <c r="J244" s="93">
        <v>8.4183890800000007</v>
      </c>
      <c r="K244" s="94">
        <f t="shared" si="60"/>
        <v>-5.2146224771911998</v>
      </c>
      <c r="L244" s="94">
        <f t="shared" si="61"/>
        <v>-6.5971200000000003</v>
      </c>
      <c r="M244" s="94">
        <f t="shared" si="62"/>
        <v>-0.71622313267157789</v>
      </c>
      <c r="N244" s="94">
        <f t="shared" si="63"/>
        <v>-4.1095765298627773</v>
      </c>
      <c r="O244" s="95">
        <v>30</v>
      </c>
      <c r="P244" s="96">
        <f t="shared" si="67"/>
        <v>29.515511026865781</v>
      </c>
      <c r="Q244" s="97">
        <v>4.2908388695172102</v>
      </c>
      <c r="R244" s="97">
        <v>5.31093582283605E-2</v>
      </c>
      <c r="S244" s="96">
        <f t="shared" si="68"/>
        <v>0.3653247992030319</v>
      </c>
      <c r="T244" s="98">
        <v>2851242</v>
      </c>
      <c r="U244" s="99">
        <f t="shared" si="69"/>
        <v>841558.64691262844</v>
      </c>
      <c r="V244" s="100">
        <f t="shared" si="64"/>
        <v>1.8020459894077654</v>
      </c>
      <c r="W244" s="97">
        <v>3.2835997597669402</v>
      </c>
      <c r="X244" s="97">
        <v>4.5970396636737156</v>
      </c>
      <c r="Y244" s="96">
        <f t="shared" si="70"/>
        <v>0.26094628514502283</v>
      </c>
      <c r="Z244" s="100">
        <f t="shared" si="65"/>
        <v>1.2871757067198322</v>
      </c>
      <c r="AA244" s="93">
        <v>32.581348393116102</v>
      </c>
      <c r="AB244" s="95">
        <v>100</v>
      </c>
      <c r="AC244" s="114">
        <f t="shared" si="71"/>
        <v>100</v>
      </c>
      <c r="AD244" s="79">
        <f t="shared" si="76"/>
        <v>82.159513132782308</v>
      </c>
      <c r="AE244" s="79">
        <f t="shared" si="66"/>
        <v>82.159513132782308</v>
      </c>
      <c r="AF244" s="80">
        <f t="shared" si="72"/>
        <v>2342566.5454374049</v>
      </c>
      <c r="AG244" s="96">
        <f t="shared" si="73"/>
        <v>1.0169198022874215</v>
      </c>
      <c r="AH244" s="100">
        <f t="shared" si="74"/>
        <v>5.0161835584639309</v>
      </c>
    </row>
    <row r="245" spans="1:34">
      <c r="A245" s="20">
        <v>2048</v>
      </c>
      <c r="B245" s="20">
        <v>49</v>
      </c>
      <c r="C245" s="20" t="s">
        <v>14</v>
      </c>
      <c r="D245" s="24">
        <v>14.381489999999999</v>
      </c>
      <c r="E245" s="24">
        <v>16.680966407368398</v>
      </c>
      <c r="F245" s="24">
        <v>19.488934499999999</v>
      </c>
      <c r="G245" s="23">
        <v>60815.164700000001</v>
      </c>
      <c r="H245" s="23">
        <v>59022.344499999999</v>
      </c>
      <c r="I245" s="92">
        <v>73173.359500000006</v>
      </c>
      <c r="J245" s="93">
        <v>8.4183890800000007</v>
      </c>
      <c r="K245" s="94">
        <f t="shared" si="60"/>
        <v>-5.2601468555617998</v>
      </c>
      <c r="L245" s="94">
        <f t="shared" si="61"/>
        <v>-6.7345600000000001</v>
      </c>
      <c r="M245" s="94">
        <f t="shared" si="62"/>
        <v>-0.71968361467950226</v>
      </c>
      <c r="N245" s="94">
        <f t="shared" si="63"/>
        <v>-4.296001390241301</v>
      </c>
      <c r="O245" s="95">
        <v>30</v>
      </c>
      <c r="P245" s="96">
        <f t="shared" si="67"/>
        <v>29.596805004308241</v>
      </c>
      <c r="Q245" s="97">
        <v>4.2908388695172102</v>
      </c>
      <c r="R245" s="97">
        <v>5.31093582283605E-2</v>
      </c>
      <c r="S245" s="96">
        <f t="shared" si="68"/>
        <v>0.36633100593814655</v>
      </c>
      <c r="T245" s="98">
        <v>2851242</v>
      </c>
      <c r="U245" s="99">
        <f t="shared" si="69"/>
        <v>843876.53494093835</v>
      </c>
      <c r="V245" s="100">
        <f t="shared" si="64"/>
        <v>1.8070093283748543</v>
      </c>
      <c r="W245" s="97">
        <v>3.2835997597669402</v>
      </c>
      <c r="X245" s="97">
        <v>4.5970396636737156</v>
      </c>
      <c r="Y245" s="96">
        <f t="shared" si="70"/>
        <v>0.26166500424153327</v>
      </c>
      <c r="Z245" s="100">
        <f t="shared" si="65"/>
        <v>1.2907209488391818</v>
      </c>
      <c r="AA245" s="93">
        <v>33.249429523632699</v>
      </c>
      <c r="AB245" s="95">
        <v>100</v>
      </c>
      <c r="AC245" s="114">
        <f t="shared" si="71"/>
        <v>100</v>
      </c>
      <c r="AD245" s="79">
        <f t="shared" si="76"/>
        <v>84.243324224515789</v>
      </c>
      <c r="AE245" s="79">
        <f t="shared" si="66"/>
        <v>84.243324224515789</v>
      </c>
      <c r="AF245" s="80">
        <f t="shared" si="72"/>
        <v>2401981.0424855687</v>
      </c>
      <c r="AG245" s="96">
        <f t="shared" si="73"/>
        <v>1.0427119313131279</v>
      </c>
      <c r="AH245" s="100">
        <f t="shared" si="74"/>
        <v>5.1434089829915202</v>
      </c>
    </row>
    <row r="246" spans="1:34">
      <c r="A246" s="20">
        <v>2049</v>
      </c>
      <c r="B246" s="20">
        <v>50</v>
      </c>
      <c r="C246" s="20" t="s">
        <v>14</v>
      </c>
      <c r="D246" s="24">
        <v>14.093389999999999</v>
      </c>
      <c r="E246" s="24">
        <v>17.029522643684199</v>
      </c>
      <c r="F246" s="24">
        <v>20.60633</v>
      </c>
      <c r="G246" s="23">
        <v>61346.089599999999</v>
      </c>
      <c r="H246" s="23">
        <v>59483.656000000003</v>
      </c>
      <c r="I246" s="92">
        <v>74227.113200000007</v>
      </c>
      <c r="J246" s="93">
        <v>8.4183890800000007</v>
      </c>
      <c r="K246" s="94">
        <f t="shared" si="60"/>
        <v>-5.3060686738624003</v>
      </c>
      <c r="L246" s="94">
        <f t="shared" si="61"/>
        <v>-6.8719999999999999</v>
      </c>
      <c r="M246" s="94">
        <f t="shared" si="62"/>
        <v>-0.73472172493911114</v>
      </c>
      <c r="N246" s="94">
        <f t="shared" si="63"/>
        <v>-4.4944013188015104</v>
      </c>
      <c r="O246" s="95">
        <v>30</v>
      </c>
      <c r="P246" s="96">
        <f t="shared" si="67"/>
        <v>29.668561618675291</v>
      </c>
      <c r="Q246" s="97">
        <v>4.2908388695172102</v>
      </c>
      <c r="R246" s="97">
        <v>5.31093582283605E-2</v>
      </c>
      <c r="S246" s="96">
        <f t="shared" si="68"/>
        <v>0.36721916507288999</v>
      </c>
      <c r="T246" s="98">
        <v>2851242</v>
      </c>
      <c r="U246" s="99">
        <f t="shared" si="69"/>
        <v>845922.48966754973</v>
      </c>
      <c r="V246" s="100">
        <f t="shared" si="64"/>
        <v>1.8113903712446839</v>
      </c>
      <c r="W246" s="97">
        <v>3.2835997597669402</v>
      </c>
      <c r="X246" s="97">
        <v>4.5970396636737156</v>
      </c>
      <c r="Y246" s="96">
        <f t="shared" si="70"/>
        <v>0.26229940362349285</v>
      </c>
      <c r="Z246" s="100">
        <f t="shared" si="65"/>
        <v>1.2938502651747743</v>
      </c>
      <c r="AA246" s="93">
        <v>33.917510654149297</v>
      </c>
      <c r="AB246" s="95">
        <v>100</v>
      </c>
      <c r="AC246" s="114">
        <f t="shared" si="71"/>
        <v>100</v>
      </c>
      <c r="AD246" s="79">
        <f t="shared" si="76"/>
        <v>86.297555519258367</v>
      </c>
      <c r="AE246" s="79">
        <f t="shared" si="66"/>
        <v>86.297555519258367</v>
      </c>
      <c r="AF246" s="80">
        <f t="shared" si="72"/>
        <v>2460552.1479384126</v>
      </c>
      <c r="AG246" s="96">
        <f t="shared" si="73"/>
        <v>1.0681379398476007</v>
      </c>
      <c r="AH246" s="100">
        <f t="shared" si="74"/>
        <v>5.2688284366014297</v>
      </c>
    </row>
    <row r="247" spans="1:34">
      <c r="A247" s="20">
        <v>2050</v>
      </c>
      <c r="B247" s="20">
        <v>51</v>
      </c>
      <c r="C247" s="20" t="s">
        <v>14</v>
      </c>
      <c r="D247" s="24">
        <v>15.56785</v>
      </c>
      <c r="E247" s="24">
        <v>17.314980470526301</v>
      </c>
      <c r="F247" s="24">
        <v>20.506699999999999</v>
      </c>
      <c r="G247" s="23">
        <v>61881.6495</v>
      </c>
      <c r="H247" s="23">
        <v>59948.572899999999</v>
      </c>
      <c r="I247" s="92">
        <v>75296.041800000006</v>
      </c>
      <c r="J247" s="93">
        <v>8.4183890800000007</v>
      </c>
      <c r="K247" s="94">
        <f t="shared" si="60"/>
        <v>-5.3523913918529997</v>
      </c>
      <c r="L247" s="94">
        <f t="shared" si="61"/>
        <v>-7.0094400000000006</v>
      </c>
      <c r="M247" s="94">
        <f t="shared" si="62"/>
        <v>-0.74703751742038671</v>
      </c>
      <c r="N247" s="94">
        <f t="shared" si="63"/>
        <v>-4.6904798292733858</v>
      </c>
      <c r="O247" s="95">
        <v>30</v>
      </c>
      <c r="P247" s="96">
        <f t="shared" si="67"/>
        <v>29.727038037760234</v>
      </c>
      <c r="Q247" s="97">
        <v>4.2908388695172102</v>
      </c>
      <c r="R247" s="97">
        <v>5.31093582283605E-2</v>
      </c>
      <c r="S247" s="96">
        <f t="shared" si="68"/>
        <v>0.36794295013766065</v>
      </c>
      <c r="T247" s="98">
        <v>2851242</v>
      </c>
      <c r="U247" s="99">
        <f t="shared" si="69"/>
        <v>847589.79388859565</v>
      </c>
      <c r="V247" s="100">
        <f t="shared" si="64"/>
        <v>1.814960602381493</v>
      </c>
      <c r="W247" s="97">
        <v>3.2835997597669402</v>
      </c>
      <c r="X247" s="97">
        <v>4.5970396636737156</v>
      </c>
      <c r="Y247" s="96">
        <f t="shared" si="70"/>
        <v>0.26281639295547188</v>
      </c>
      <c r="Z247" s="100">
        <f t="shared" si="65"/>
        <v>1.2964004302724952</v>
      </c>
      <c r="AA247" s="93">
        <v>34.585591784665901</v>
      </c>
      <c r="AB247" s="95">
        <v>100</v>
      </c>
      <c r="AC247" s="114">
        <f t="shared" si="71"/>
        <v>100</v>
      </c>
      <c r="AD247" s="79">
        <f t="shared" si="76"/>
        <v>88.318464184803332</v>
      </c>
      <c r="AE247" s="79">
        <f t="shared" si="66"/>
        <v>88.318464184803332</v>
      </c>
      <c r="AF247" s="80">
        <f t="shared" si="72"/>
        <v>2518173.1445920705</v>
      </c>
      <c r="AG247" s="96">
        <f t="shared" si="73"/>
        <v>1.0931515014212383</v>
      </c>
      <c r="AH247" s="100">
        <f t="shared" si="74"/>
        <v>5.3922134036579008</v>
      </c>
    </row>
    <row r="248" spans="1:34">
      <c r="A248" s="20">
        <v>2016</v>
      </c>
      <c r="B248" s="20">
        <v>17</v>
      </c>
      <c r="C248" s="20" t="s">
        <v>16</v>
      </c>
      <c r="D248" s="24">
        <v>12.031230000000001</v>
      </c>
      <c r="E248" s="24">
        <v>15.154293105789501</v>
      </c>
      <c r="F248" s="24">
        <v>20.957205590000001</v>
      </c>
      <c r="G248" s="23">
        <v>27922.602299999999</v>
      </c>
      <c r="H248" s="23">
        <v>27866.903900000001</v>
      </c>
      <c r="I248" s="92">
        <v>28103.624599999999</v>
      </c>
      <c r="J248" s="93">
        <v>10.13997253</v>
      </c>
      <c r="K248" s="94">
        <f t="shared" si="60"/>
        <v>-2.4151375633362</v>
      </c>
      <c r="L248" s="94">
        <f t="shared" si="61"/>
        <v>-2.3364799999999999</v>
      </c>
      <c r="M248" s="94">
        <f t="shared" si="62"/>
        <v>-0.65381682175618228</v>
      </c>
      <c r="N248" s="94">
        <f t="shared" si="63"/>
        <v>4.7345381449076172</v>
      </c>
      <c r="O248" s="95">
        <v>30</v>
      </c>
      <c r="P248" s="96">
        <f t="shared" si="67"/>
        <v>0.26129927200150688</v>
      </c>
      <c r="Q248" s="97">
        <v>0.22347069128515101</v>
      </c>
      <c r="R248" s="97">
        <v>2.2138012957600799E-4</v>
      </c>
      <c r="S248" s="96">
        <f t="shared" si="68"/>
        <v>2.5885482503831982E-4</v>
      </c>
      <c r="T248" s="98">
        <v>590234</v>
      </c>
      <c r="U248" s="99">
        <f t="shared" si="69"/>
        <v>1542.2771451053743</v>
      </c>
      <c r="V248" s="100">
        <f t="shared" si="64"/>
        <v>3.3025082138820249E-3</v>
      </c>
      <c r="W248" s="97">
        <v>2.7479379277718601</v>
      </c>
      <c r="X248" s="97">
        <v>2.7479379277718601</v>
      </c>
      <c r="Y248" s="96">
        <f t="shared" si="70"/>
        <v>2.5885482503831982E-4</v>
      </c>
      <c r="Z248" s="100">
        <f t="shared" si="65"/>
        <v>3.3025082138820249E-3</v>
      </c>
      <c r="AA248" s="93">
        <v>0.75633608379165196</v>
      </c>
      <c r="AC248" s="114">
        <f t="shared" si="71"/>
        <v>0.75633608379165196</v>
      </c>
      <c r="AD248" s="79">
        <f>O248/(EXP(N248)+1)</f>
        <v>0.26129927200150688</v>
      </c>
      <c r="AE248" s="79">
        <f t="shared" si="66"/>
        <v>0.26129927200150688</v>
      </c>
      <c r="AF248" s="80">
        <f t="shared" si="72"/>
        <v>1542.2771451053743</v>
      </c>
      <c r="AG248" s="96">
        <f t="shared" si="73"/>
        <v>2.5885482503831982E-4</v>
      </c>
      <c r="AH248" s="100">
        <f t="shared" si="74"/>
        <v>3.3025082138820249E-3</v>
      </c>
    </row>
    <row r="249" spans="1:34">
      <c r="A249" s="20">
        <v>2017</v>
      </c>
      <c r="B249" s="20">
        <v>18</v>
      </c>
      <c r="C249" s="20" t="s">
        <v>16</v>
      </c>
      <c r="D249" s="24">
        <v>13.30517</v>
      </c>
      <c r="E249" s="24">
        <v>14.9445159531579</v>
      </c>
      <c r="F249" s="24">
        <v>16.155180000000001</v>
      </c>
      <c r="G249" s="23">
        <v>28289.120599999998</v>
      </c>
      <c r="H249" s="23">
        <v>28176.374</v>
      </c>
      <c r="I249" s="92">
        <v>28657.106400000001</v>
      </c>
      <c r="J249" s="93">
        <v>10.13997253</v>
      </c>
      <c r="K249" s="94">
        <f t="shared" si="60"/>
        <v>-2.4468391971763999</v>
      </c>
      <c r="L249" s="94">
        <f t="shared" si="61"/>
        <v>-2.4739200000000001</v>
      </c>
      <c r="M249" s="94">
        <f t="shared" si="62"/>
        <v>-0.64476619628304443</v>
      </c>
      <c r="N249" s="94">
        <f t="shared" si="63"/>
        <v>4.574447136540555</v>
      </c>
      <c r="O249" s="95">
        <v>30</v>
      </c>
      <c r="P249" s="96">
        <f t="shared" si="67"/>
        <v>0.30620240309656765</v>
      </c>
      <c r="Q249" s="97">
        <v>0.22347069128515101</v>
      </c>
      <c r="R249" s="97">
        <v>2.2138012957600799E-4</v>
      </c>
      <c r="S249" s="96">
        <f t="shared" si="68"/>
        <v>3.0333788866973192E-4</v>
      </c>
      <c r="T249" s="98">
        <v>590234</v>
      </c>
      <c r="U249" s="99">
        <f t="shared" si="69"/>
        <v>1807.310691892995</v>
      </c>
      <c r="V249" s="100">
        <f t="shared" si="64"/>
        <v>3.8700297310089614E-3</v>
      </c>
      <c r="W249" s="97">
        <v>2.7479379277718601</v>
      </c>
      <c r="X249" s="97">
        <v>2.7479379277718601</v>
      </c>
      <c r="Y249" s="96">
        <f t="shared" si="70"/>
        <v>3.0333788866973197E-4</v>
      </c>
      <c r="Z249" s="100">
        <f t="shared" si="65"/>
        <v>3.8700297310089614E-3</v>
      </c>
      <c r="AA249" s="93">
        <v>0.81079211783955396</v>
      </c>
      <c r="AC249" s="114">
        <f t="shared" si="71"/>
        <v>0.81079211783955396</v>
      </c>
      <c r="AD249" s="79">
        <f t="shared" ref="AD249:AD252" si="77">O249/(EXP(N249)+1)</f>
        <v>0.30620240309656765</v>
      </c>
      <c r="AE249" s="79">
        <f t="shared" si="66"/>
        <v>0.30620240309656765</v>
      </c>
      <c r="AF249" s="80">
        <f t="shared" si="72"/>
        <v>1807.310691892995</v>
      </c>
      <c r="AG249" s="96">
        <f t="shared" si="73"/>
        <v>3.0333788866973197E-4</v>
      </c>
      <c r="AH249" s="100">
        <f t="shared" si="74"/>
        <v>3.8700297310089614E-3</v>
      </c>
    </row>
    <row r="250" spans="1:34">
      <c r="A250" s="20">
        <v>2018</v>
      </c>
      <c r="B250" s="20">
        <v>19</v>
      </c>
      <c r="C250" s="20" t="s">
        <v>16</v>
      </c>
      <c r="D250" s="24">
        <v>12.247170000000001</v>
      </c>
      <c r="E250" s="24">
        <v>14.7130869373684</v>
      </c>
      <c r="F250" s="24">
        <v>18.442</v>
      </c>
      <c r="G250" s="23">
        <v>28660.449799999999</v>
      </c>
      <c r="H250" s="23">
        <v>28489.280900000002</v>
      </c>
      <c r="I250" s="92">
        <v>29221.488600000001</v>
      </c>
      <c r="J250" s="93">
        <v>10.13997253</v>
      </c>
      <c r="K250" s="94">
        <f t="shared" si="60"/>
        <v>-2.4789569450012001</v>
      </c>
      <c r="L250" s="94">
        <f t="shared" si="61"/>
        <v>-2.6113600000000003</v>
      </c>
      <c r="M250" s="94">
        <f t="shared" si="62"/>
        <v>-0.63478142282582228</v>
      </c>
      <c r="N250" s="94">
        <f t="shared" si="63"/>
        <v>4.4148741621729766</v>
      </c>
      <c r="O250" s="95">
        <v>30</v>
      </c>
      <c r="P250" s="96">
        <f t="shared" si="67"/>
        <v>0.3585452940096393</v>
      </c>
      <c r="Q250" s="97">
        <v>0.22347069128515101</v>
      </c>
      <c r="R250" s="97">
        <v>2.2138012957600799E-4</v>
      </c>
      <c r="S250" s="96">
        <f t="shared" si="68"/>
        <v>3.5519111338604457E-4</v>
      </c>
      <c r="T250" s="98">
        <v>590234</v>
      </c>
      <c r="U250" s="99">
        <f t="shared" si="69"/>
        <v>2116.2562306448544</v>
      </c>
      <c r="V250" s="100">
        <f t="shared" si="64"/>
        <v>4.5315808553372111E-3</v>
      </c>
      <c r="W250" s="97">
        <v>2.7479379277718601</v>
      </c>
      <c r="X250" s="97">
        <v>2.7479379277718601</v>
      </c>
      <c r="Y250" s="96">
        <f t="shared" si="70"/>
        <v>3.5519111338604451E-4</v>
      </c>
      <c r="Z250" s="100">
        <f t="shared" si="65"/>
        <v>4.5315808553372111E-3</v>
      </c>
      <c r="AA250" s="93">
        <v>0.86524815188744197</v>
      </c>
      <c r="AC250" s="114">
        <f t="shared" si="71"/>
        <v>0.86524815188744197</v>
      </c>
      <c r="AD250" s="79">
        <f t="shared" si="77"/>
        <v>0.3585452940096393</v>
      </c>
      <c r="AE250" s="79">
        <f t="shared" si="66"/>
        <v>0.3585452940096393</v>
      </c>
      <c r="AF250" s="80">
        <f t="shared" si="72"/>
        <v>2116.2562306448544</v>
      </c>
      <c r="AG250" s="96">
        <f t="shared" si="73"/>
        <v>3.5519111338604451E-4</v>
      </c>
      <c r="AH250" s="100">
        <f t="shared" si="74"/>
        <v>4.5315808553372111E-3</v>
      </c>
    </row>
    <row r="251" spans="1:34">
      <c r="A251" s="20">
        <v>2019</v>
      </c>
      <c r="B251" s="20">
        <v>20</v>
      </c>
      <c r="C251" s="20" t="s">
        <v>16</v>
      </c>
      <c r="D251" s="24">
        <v>12.588570000000001</v>
      </c>
      <c r="E251" s="24">
        <v>15.637666875789501</v>
      </c>
      <c r="F251" s="24">
        <v>19.223124949999999</v>
      </c>
      <c r="G251" s="23">
        <v>29036.653200000001</v>
      </c>
      <c r="H251" s="23">
        <v>28805.662700000001</v>
      </c>
      <c r="I251" s="92">
        <v>29796.9859</v>
      </c>
      <c r="J251" s="93">
        <v>10.13997253</v>
      </c>
      <c r="K251" s="94">
        <f t="shared" si="60"/>
        <v>-2.5114962818808002</v>
      </c>
      <c r="L251" s="94">
        <f t="shared" si="61"/>
        <v>-2.7488000000000001</v>
      </c>
      <c r="M251" s="94">
        <f t="shared" si="62"/>
        <v>-0.67467149968906226</v>
      </c>
      <c r="N251" s="94">
        <f t="shared" si="63"/>
        <v>4.2050047484301363</v>
      </c>
      <c r="O251" s="95">
        <v>30</v>
      </c>
      <c r="P251" s="96">
        <f t="shared" si="67"/>
        <v>0.44104081220888236</v>
      </c>
      <c r="Q251" s="97">
        <v>0.22347069128515101</v>
      </c>
      <c r="R251" s="97">
        <v>2.2138012957600799E-4</v>
      </c>
      <c r="S251" s="96">
        <f t="shared" si="68"/>
        <v>4.3691488845185272E-4</v>
      </c>
      <c r="T251" s="98">
        <v>590234</v>
      </c>
      <c r="U251" s="99">
        <f t="shared" si="69"/>
        <v>2603.1728275329747</v>
      </c>
      <c r="V251" s="100">
        <f t="shared" si="64"/>
        <v>5.5742248871196009E-3</v>
      </c>
      <c r="W251" s="97">
        <v>2.7479379277718601</v>
      </c>
      <c r="X251" s="97">
        <v>2.7479379277718601</v>
      </c>
      <c r="Y251" s="96">
        <f t="shared" si="70"/>
        <v>4.3691488845185278E-4</v>
      </c>
      <c r="Z251" s="100">
        <f t="shared" si="65"/>
        <v>5.5742248871196009E-3</v>
      </c>
      <c r="AA251" s="93">
        <v>0.91970418593534498</v>
      </c>
      <c r="AC251" s="114">
        <f t="shared" si="71"/>
        <v>0.91970418593534498</v>
      </c>
      <c r="AD251" s="79">
        <f t="shared" si="77"/>
        <v>0.44104081220888236</v>
      </c>
      <c r="AE251" s="79">
        <f t="shared" si="66"/>
        <v>0.44104081220888236</v>
      </c>
      <c r="AF251" s="80">
        <f t="shared" si="72"/>
        <v>2603.1728275329747</v>
      </c>
      <c r="AG251" s="96">
        <f t="shared" si="73"/>
        <v>4.3691488845185278E-4</v>
      </c>
      <c r="AH251" s="100">
        <f t="shared" si="74"/>
        <v>5.5742248871196009E-3</v>
      </c>
    </row>
    <row r="252" spans="1:34">
      <c r="A252" s="20">
        <v>2020</v>
      </c>
      <c r="B252" s="20">
        <v>21</v>
      </c>
      <c r="C252" s="20" t="s">
        <v>16</v>
      </c>
      <c r="D252" s="24">
        <v>12.933680000000001</v>
      </c>
      <c r="E252" s="24">
        <v>15.68669242</v>
      </c>
      <c r="F252" s="24">
        <v>19.794287529999998</v>
      </c>
      <c r="G252" s="23">
        <v>29417.794699999999</v>
      </c>
      <c r="H252" s="23">
        <v>29125.558099999998</v>
      </c>
      <c r="I252" s="92">
        <v>30383.817200000001</v>
      </c>
      <c r="J252" s="93">
        <v>10.13997253</v>
      </c>
      <c r="K252" s="94">
        <f t="shared" si="60"/>
        <v>-2.5444627347818001</v>
      </c>
      <c r="L252" s="94">
        <f t="shared" si="61"/>
        <v>-2.8862399999999999</v>
      </c>
      <c r="M252" s="94">
        <f t="shared" si="62"/>
        <v>-0.67678665776848002</v>
      </c>
      <c r="N252" s="94">
        <f t="shared" si="63"/>
        <v>4.0324831374497201</v>
      </c>
      <c r="O252" s="95">
        <v>30</v>
      </c>
      <c r="P252" s="96">
        <f t="shared" si="67"/>
        <v>0.52264090488637127</v>
      </c>
      <c r="Q252" s="97">
        <v>0.22347069128515101</v>
      </c>
      <c r="R252" s="97">
        <v>2.2138012957600799E-4</v>
      </c>
      <c r="S252" s="96">
        <f t="shared" si="68"/>
        <v>5.1775161467518596E-4</v>
      </c>
      <c r="T252" s="98">
        <v>590234</v>
      </c>
      <c r="U252" s="99">
        <f t="shared" si="69"/>
        <v>3084.8043185470246</v>
      </c>
      <c r="V252" s="100">
        <f t="shared" si="64"/>
        <v>6.6055518183304445E-3</v>
      </c>
      <c r="W252" s="97">
        <v>2.7479379277718601</v>
      </c>
      <c r="X252" s="97">
        <v>2.7479379277718601</v>
      </c>
      <c r="Y252" s="96">
        <f t="shared" si="70"/>
        <v>5.1775161467518596E-4</v>
      </c>
      <c r="Z252" s="100">
        <f t="shared" si="65"/>
        <v>6.6055518183304445E-3</v>
      </c>
      <c r="AA252" s="93">
        <v>0.97416021998324698</v>
      </c>
      <c r="AC252" s="114">
        <f t="shared" si="71"/>
        <v>0.97416021998324698</v>
      </c>
      <c r="AD252" s="79">
        <f t="shared" si="77"/>
        <v>0.52264090488637127</v>
      </c>
      <c r="AE252" s="79">
        <f t="shared" si="66"/>
        <v>0.52264090488637127</v>
      </c>
      <c r="AF252" s="80">
        <f t="shared" si="72"/>
        <v>3084.8043185470246</v>
      </c>
      <c r="AG252" s="96">
        <f t="shared" si="73"/>
        <v>5.1775161467518596E-4</v>
      </c>
      <c r="AH252" s="100">
        <f t="shared" si="74"/>
        <v>6.6055518183304445E-3</v>
      </c>
    </row>
    <row r="253" spans="1:34">
      <c r="A253" s="20">
        <v>2021</v>
      </c>
      <c r="B253" s="20">
        <v>22</v>
      </c>
      <c r="C253" s="20" t="s">
        <v>16</v>
      </c>
      <c r="D253" s="24">
        <v>12.488239999999999</v>
      </c>
      <c r="E253" s="24">
        <v>15.390590881052599</v>
      </c>
      <c r="F253" s="24">
        <v>19.37387</v>
      </c>
      <c r="G253" s="23">
        <v>29803.939200000001</v>
      </c>
      <c r="H253" s="23">
        <v>29449.0059</v>
      </c>
      <c r="I253" s="92">
        <v>30982.2058</v>
      </c>
      <c r="J253" s="93">
        <v>10.13997253</v>
      </c>
      <c r="K253" s="94">
        <f t="shared" si="60"/>
        <v>-2.5778619171648001</v>
      </c>
      <c r="L253" s="94">
        <f t="shared" si="61"/>
        <v>-3.0236800000000001</v>
      </c>
      <c r="M253" s="94">
        <f t="shared" si="62"/>
        <v>-0.66401165297213338</v>
      </c>
      <c r="N253" s="94">
        <f t="shared" si="63"/>
        <v>3.8744189598630658</v>
      </c>
      <c r="O253" s="95">
        <v>30</v>
      </c>
      <c r="P253" s="96">
        <f t="shared" si="67"/>
        <v>0.61031790832816446</v>
      </c>
      <c r="Q253" s="97">
        <v>0.22347069128515101</v>
      </c>
      <c r="R253" s="97">
        <v>2.2138012957600799E-4</v>
      </c>
      <c r="S253" s="96">
        <f t="shared" si="68"/>
        <v>6.0460840234231221E-4</v>
      </c>
      <c r="T253" s="98">
        <v>590234</v>
      </c>
      <c r="U253" s="99">
        <f t="shared" si="69"/>
        <v>3602.3038030416583</v>
      </c>
      <c r="V253" s="100">
        <f t="shared" si="64"/>
        <v>7.71368358546914E-3</v>
      </c>
      <c r="W253" s="97">
        <v>2.7479379277718601</v>
      </c>
      <c r="X253" s="97">
        <v>3.297525513326232</v>
      </c>
      <c r="Y253" s="96">
        <f t="shared" si="70"/>
        <v>5.0384033528526014E-4</v>
      </c>
      <c r="Z253" s="100">
        <f t="shared" si="65"/>
        <v>6.428069654557618E-3</v>
      </c>
      <c r="AA253" s="93">
        <v>1.0286162540311501</v>
      </c>
      <c r="AB253" s="95">
        <v>80</v>
      </c>
      <c r="AC253" s="114">
        <f t="shared" si="71"/>
        <v>80</v>
      </c>
      <c r="AD253" s="79">
        <f>(P253/100+0.03*(AC253/100-AA253/100)+(AF252-U252)/T253)*100</f>
        <v>2.9794594207072302</v>
      </c>
      <c r="AE253" s="79">
        <f t="shared" si="66"/>
        <v>2.9794594207072302</v>
      </c>
      <c r="AF253" s="80">
        <f t="shared" si="72"/>
        <v>17585.782517217114</v>
      </c>
      <c r="AG253" s="96">
        <f t="shared" si="73"/>
        <v>2.9515866659264793E-3</v>
      </c>
      <c r="AH253" s="100">
        <f t="shared" si="74"/>
        <v>3.7656780037860424E-2</v>
      </c>
    </row>
    <row r="254" spans="1:34">
      <c r="A254" s="20">
        <v>2022</v>
      </c>
      <c r="B254" s="20">
        <v>23</v>
      </c>
      <c r="C254" s="20" t="s">
        <v>16</v>
      </c>
      <c r="D254" s="24">
        <v>12.54078</v>
      </c>
      <c r="E254" s="24">
        <v>15.932387562105299</v>
      </c>
      <c r="F254" s="24">
        <v>22.976949380000001</v>
      </c>
      <c r="G254" s="23">
        <v>30195.1522</v>
      </c>
      <c r="H254" s="23">
        <v>29776.0458</v>
      </c>
      <c r="I254" s="92">
        <v>31592.379300000001</v>
      </c>
      <c r="J254" s="93">
        <v>10.13997253</v>
      </c>
      <c r="K254" s="94">
        <f t="shared" si="60"/>
        <v>-2.6116994943868002</v>
      </c>
      <c r="L254" s="94">
        <f t="shared" si="61"/>
        <v>-3.1611200000000004</v>
      </c>
      <c r="M254" s="94">
        <f t="shared" si="62"/>
        <v>-0.68738692897947107</v>
      </c>
      <c r="N254" s="94">
        <f t="shared" si="63"/>
        <v>3.6797661066337284</v>
      </c>
      <c r="O254" s="95">
        <v>30</v>
      </c>
      <c r="P254" s="96">
        <f t="shared" si="67"/>
        <v>0.73824125402467178</v>
      </c>
      <c r="Q254" s="97">
        <v>0.22347069128515101</v>
      </c>
      <c r="R254" s="97">
        <v>2.2138012957600799E-4</v>
      </c>
      <c r="S254" s="96">
        <f t="shared" si="68"/>
        <v>7.3133502892240815E-4</v>
      </c>
      <c r="T254" s="98">
        <v>590234</v>
      </c>
      <c r="U254" s="99">
        <f t="shared" si="69"/>
        <v>4357.3508832799816</v>
      </c>
      <c r="V254" s="100">
        <f t="shared" si="64"/>
        <v>9.3304806652082239E-3</v>
      </c>
      <c r="W254" s="97">
        <v>2.7479379277718601</v>
      </c>
      <c r="X254" s="97">
        <v>3.297525513326232</v>
      </c>
      <c r="Y254" s="96">
        <f t="shared" si="70"/>
        <v>6.0944585743534019E-4</v>
      </c>
      <c r="Z254" s="100">
        <f t="shared" si="65"/>
        <v>7.7754005543401884E-3</v>
      </c>
      <c r="AA254" s="93">
        <v>1.08307228807905</v>
      </c>
      <c r="AB254" s="95">
        <v>80</v>
      </c>
      <c r="AC254" s="114">
        <f t="shared" si="71"/>
        <v>80</v>
      </c>
      <c r="AD254" s="79">
        <f t="shared" ref="AD254:AD282" si="78">(P254/100+0.03*(AC254/100-AA254/100)+(AF253-U253)/T254)*100</f>
        <v>5.474890597761366</v>
      </c>
      <c r="AE254" s="79">
        <f t="shared" si="66"/>
        <v>5.474890597761366</v>
      </c>
      <c r="AF254" s="80">
        <f t="shared" si="72"/>
        <v>32314.66577079082</v>
      </c>
      <c r="AG254" s="96">
        <f t="shared" si="73"/>
        <v>5.4236731581069533E-3</v>
      </c>
      <c r="AH254" s="100">
        <f t="shared" si="74"/>
        <v>6.9196025808706069E-2</v>
      </c>
    </row>
    <row r="255" spans="1:34">
      <c r="A255" s="20">
        <v>2023</v>
      </c>
      <c r="B255" s="20">
        <v>24</v>
      </c>
      <c r="C255" s="20" t="s">
        <v>16</v>
      </c>
      <c r="D255" s="24">
        <v>13.68913</v>
      </c>
      <c r="E255" s="24">
        <v>15.468393179473701</v>
      </c>
      <c r="F255" s="24">
        <v>17.746939999999999</v>
      </c>
      <c r="G255" s="23">
        <v>30591.500499999998</v>
      </c>
      <c r="H255" s="23">
        <v>30106.717499999999</v>
      </c>
      <c r="I255" s="92">
        <v>32214.5697</v>
      </c>
      <c r="J255" s="93">
        <v>10.13997253</v>
      </c>
      <c r="K255" s="94">
        <f t="shared" si="60"/>
        <v>-2.6459812442469999</v>
      </c>
      <c r="L255" s="94">
        <f t="shared" si="61"/>
        <v>-3.2985600000000002</v>
      </c>
      <c r="M255" s="94">
        <f t="shared" si="62"/>
        <v>-0.66736835533521333</v>
      </c>
      <c r="N255" s="94">
        <f t="shared" si="63"/>
        <v>3.5280629304177857</v>
      </c>
      <c r="O255" s="95">
        <v>30</v>
      </c>
      <c r="P255" s="96">
        <f t="shared" si="67"/>
        <v>0.85572648081362579</v>
      </c>
      <c r="Q255" s="97">
        <v>0.22347069128515101</v>
      </c>
      <c r="R255" s="97">
        <v>2.2138012957600799E-4</v>
      </c>
      <c r="S255" s="96">
        <f t="shared" si="68"/>
        <v>8.4772118488868516E-4</v>
      </c>
      <c r="T255" s="98">
        <v>590234</v>
      </c>
      <c r="U255" s="99">
        <f t="shared" si="69"/>
        <v>5050.7886367654955</v>
      </c>
      <c r="V255" s="100">
        <f t="shared" si="64"/>
        <v>1.0815352488647805E-2</v>
      </c>
      <c r="W255" s="97">
        <v>2.7479379277718601</v>
      </c>
      <c r="X255" s="97">
        <v>3.297525513326232</v>
      </c>
      <c r="Y255" s="96">
        <f t="shared" si="70"/>
        <v>7.0643432074057107E-4</v>
      </c>
      <c r="Z255" s="100">
        <f t="shared" si="65"/>
        <v>9.0127937405398394E-3</v>
      </c>
      <c r="AA255" s="93">
        <v>1.1375283221269401</v>
      </c>
      <c r="AB255" s="95">
        <v>80</v>
      </c>
      <c r="AC255" s="114">
        <f t="shared" si="71"/>
        <v>80</v>
      </c>
      <c r="AD255" s="79">
        <f t="shared" si="78"/>
        <v>7.9582499748865114</v>
      </c>
      <c r="AE255" s="79">
        <f t="shared" si="66"/>
        <v>7.9582499748865114</v>
      </c>
      <c r="AF255" s="80">
        <f t="shared" si="72"/>
        <v>46972.297156771652</v>
      </c>
      <c r="AG255" s="96">
        <f t="shared" si="73"/>
        <v>7.8838007816898203E-3</v>
      </c>
      <c r="AH255" s="100">
        <f t="shared" si="74"/>
        <v>0.10058269856196748</v>
      </c>
    </row>
    <row r="256" spans="1:34">
      <c r="A256" s="20">
        <v>2024</v>
      </c>
      <c r="B256" s="20">
        <v>25</v>
      </c>
      <c r="C256" s="20" t="s">
        <v>16</v>
      </c>
      <c r="D256" s="24">
        <v>12.900829999999999</v>
      </c>
      <c r="E256" s="24">
        <v>15.6441722726316</v>
      </c>
      <c r="F256" s="24">
        <v>20.399165480000001</v>
      </c>
      <c r="G256" s="23">
        <v>30993.051299999999</v>
      </c>
      <c r="H256" s="23">
        <v>30441.061399999999</v>
      </c>
      <c r="I256" s="92">
        <v>32849.013700000003</v>
      </c>
      <c r="J256" s="93">
        <v>10.13997253</v>
      </c>
      <c r="K256" s="94">
        <f t="shared" si="60"/>
        <v>-2.6807129791422</v>
      </c>
      <c r="L256" s="94">
        <f t="shared" si="61"/>
        <v>-3.4359999999999999</v>
      </c>
      <c r="M256" s="94">
        <f t="shared" si="62"/>
        <v>-0.67495216853041784</v>
      </c>
      <c r="N256" s="94">
        <f t="shared" si="63"/>
        <v>3.3483073823273819</v>
      </c>
      <c r="O256" s="95">
        <v>30</v>
      </c>
      <c r="P256" s="96">
        <f t="shared" si="67"/>
        <v>1.0185190453338597</v>
      </c>
      <c r="Q256" s="97">
        <v>0.22347069128515101</v>
      </c>
      <c r="R256" s="97">
        <v>2.2138012957600799E-4</v>
      </c>
      <c r="S256" s="96">
        <f t="shared" si="68"/>
        <v>1.0089908297814636E-3</v>
      </c>
      <c r="T256" s="98">
        <v>590234</v>
      </c>
      <c r="U256" s="99">
        <f t="shared" si="69"/>
        <v>6011.645702035853</v>
      </c>
      <c r="V256" s="100">
        <f t="shared" si="64"/>
        <v>1.287285451446245E-2</v>
      </c>
      <c r="W256" s="97">
        <v>2.7479379277718601</v>
      </c>
      <c r="X256" s="97">
        <v>3.297525513326232</v>
      </c>
      <c r="Y256" s="96">
        <f t="shared" si="70"/>
        <v>8.4082569148455301E-4</v>
      </c>
      <c r="Z256" s="100">
        <f t="shared" si="65"/>
        <v>1.0727378762052042E-2</v>
      </c>
      <c r="AA256" s="93">
        <v>1.19198435617484</v>
      </c>
      <c r="AB256" s="95">
        <v>80</v>
      </c>
      <c r="AC256" s="114">
        <f t="shared" si="71"/>
        <v>80</v>
      </c>
      <c r="AD256" s="79">
        <f t="shared" si="78"/>
        <v>10.485283008721501</v>
      </c>
      <c r="AE256" s="79">
        <f t="shared" si="66"/>
        <v>10.485283008721501</v>
      </c>
      <c r="AF256" s="80">
        <f t="shared" si="72"/>
        <v>61887.705313697261</v>
      </c>
      <c r="AG256" s="96">
        <f t="shared" si="73"/>
        <v>1.0387193496215403E-2</v>
      </c>
      <c r="AH256" s="100">
        <f t="shared" si="74"/>
        <v>0.13252135375631927</v>
      </c>
    </row>
    <row r="257" spans="1:34">
      <c r="A257" s="20">
        <v>2025</v>
      </c>
      <c r="B257" s="20">
        <v>26</v>
      </c>
      <c r="C257" s="20" t="s">
        <v>16</v>
      </c>
      <c r="D257" s="24">
        <v>12.233140000000001</v>
      </c>
      <c r="E257" s="24">
        <v>15.5640833252632</v>
      </c>
      <c r="F257" s="24">
        <v>19.370380000000001</v>
      </c>
      <c r="G257" s="23">
        <v>31399.872899999998</v>
      </c>
      <c r="H257" s="23">
        <v>30779.118299999998</v>
      </c>
      <c r="I257" s="92">
        <v>33495.952700000002</v>
      </c>
      <c r="J257" s="93">
        <v>10.13997253</v>
      </c>
      <c r="K257" s="94">
        <f t="shared" si="60"/>
        <v>-2.7159006066126001</v>
      </c>
      <c r="L257" s="94">
        <f t="shared" si="61"/>
        <v>-3.5734400000000002</v>
      </c>
      <c r="M257" s="94">
        <f t="shared" si="62"/>
        <v>-0.67149681098515546</v>
      </c>
      <c r="N257" s="94">
        <f t="shared" si="63"/>
        <v>3.1791351124022444</v>
      </c>
      <c r="O257" s="95">
        <v>30</v>
      </c>
      <c r="P257" s="96">
        <f t="shared" si="67"/>
        <v>1.1987549824537107</v>
      </c>
      <c r="Q257" s="97">
        <v>0.22347069128515101</v>
      </c>
      <c r="R257" s="97">
        <v>2.2138012957600799E-4</v>
      </c>
      <c r="S257" s="96">
        <f t="shared" si="68"/>
        <v>1.1875406650389748E-3</v>
      </c>
      <c r="T257" s="98">
        <v>590234</v>
      </c>
      <c r="U257" s="99">
        <f t="shared" si="69"/>
        <v>7075.4594831358354</v>
      </c>
      <c r="V257" s="100">
        <f t="shared" si="64"/>
        <v>1.5150819769457877E-2</v>
      </c>
      <c r="W257" s="97">
        <v>2.7479379277718601</v>
      </c>
      <c r="X257" s="97">
        <v>3.297525513326232</v>
      </c>
      <c r="Y257" s="96">
        <f t="shared" si="70"/>
        <v>9.8961722086581233E-4</v>
      </c>
      <c r="Z257" s="100">
        <f t="shared" si="65"/>
        <v>1.26256831412149E-2</v>
      </c>
      <c r="AA257" s="93">
        <v>1.2464403902227399</v>
      </c>
      <c r="AB257" s="95">
        <v>80</v>
      </c>
      <c r="AC257" s="114">
        <f t="shared" si="71"/>
        <v>80</v>
      </c>
      <c r="AD257" s="79">
        <f t="shared" si="78"/>
        <v>13.028125734134669</v>
      </c>
      <c r="AE257" s="79">
        <f t="shared" si="66"/>
        <v>13.028125734134669</v>
      </c>
      <c r="AF257" s="80">
        <f t="shared" si="72"/>
        <v>76896.427645612421</v>
      </c>
      <c r="AG257" s="96">
        <f t="shared" si="73"/>
        <v>1.2906248003121928E-2</v>
      </c>
      <c r="AH257" s="100">
        <f t="shared" si="74"/>
        <v>0.16465982441856708</v>
      </c>
    </row>
    <row r="258" spans="1:34">
      <c r="A258" s="20">
        <v>2026</v>
      </c>
      <c r="B258" s="20">
        <v>27</v>
      </c>
      <c r="C258" s="20" t="s">
        <v>16</v>
      </c>
      <c r="D258" s="24">
        <v>12.0326</v>
      </c>
      <c r="E258" s="24">
        <v>15.5852322505263</v>
      </c>
      <c r="F258" s="24">
        <v>19.632450259999999</v>
      </c>
      <c r="G258" s="23">
        <v>31812.034500000002</v>
      </c>
      <c r="H258" s="23">
        <v>31120.929499999998</v>
      </c>
      <c r="I258" s="92">
        <v>34155.632700000002</v>
      </c>
      <c r="J258" s="93">
        <v>10.13997253</v>
      </c>
      <c r="K258" s="94">
        <f t="shared" si="60"/>
        <v>-2.7515501120430002</v>
      </c>
      <c r="L258" s="94">
        <f t="shared" si="61"/>
        <v>-3.7108800000000004</v>
      </c>
      <c r="M258" s="94">
        <f t="shared" si="62"/>
        <v>-0.67240926021670666</v>
      </c>
      <c r="N258" s="94">
        <f t="shared" si="63"/>
        <v>3.0051331577402918</v>
      </c>
      <c r="O258" s="95">
        <v>30</v>
      </c>
      <c r="P258" s="96">
        <f t="shared" si="67"/>
        <v>1.4158353674260875</v>
      </c>
      <c r="Q258" s="97">
        <v>0.22347069128515101</v>
      </c>
      <c r="R258" s="97">
        <v>2.2138012957600799E-4</v>
      </c>
      <c r="S258" s="96">
        <f t="shared" si="68"/>
        <v>1.4025902694288089E-3</v>
      </c>
      <c r="T258" s="98">
        <v>590234</v>
      </c>
      <c r="U258" s="99">
        <f t="shared" si="69"/>
        <v>8356.7417225736936</v>
      </c>
      <c r="V258" s="100">
        <f t="shared" si="64"/>
        <v>1.7894454487429125E-2</v>
      </c>
      <c r="W258" s="97">
        <v>2.7479379277718601</v>
      </c>
      <c r="X258" s="97">
        <v>3.297525513326232</v>
      </c>
      <c r="Y258" s="96">
        <f t="shared" si="70"/>
        <v>1.1688252245240073E-3</v>
      </c>
      <c r="Z258" s="100">
        <f t="shared" si="65"/>
        <v>1.4912045406190937E-2</v>
      </c>
      <c r="AA258" s="93">
        <v>1.30089642427065</v>
      </c>
      <c r="AB258" s="95">
        <v>80</v>
      </c>
      <c r="AC258" s="114">
        <f t="shared" si="71"/>
        <v>80</v>
      </c>
      <c r="AD258" s="79">
        <f t="shared" si="78"/>
        <v>15.606179226378924</v>
      </c>
      <c r="AE258" s="79">
        <f t="shared" si="66"/>
        <v>15.606179226378924</v>
      </c>
      <c r="AF258" s="80">
        <f t="shared" si="72"/>
        <v>92112.975895025374</v>
      </c>
      <c r="AG258" s="96">
        <f t="shared" si="73"/>
        <v>1.5460183881176986E-2</v>
      </c>
      <c r="AH258" s="100">
        <f t="shared" si="74"/>
        <v>0.19724331678250595</v>
      </c>
    </row>
    <row r="259" spans="1:34">
      <c r="A259" s="20">
        <v>2027</v>
      </c>
      <c r="B259" s="20">
        <v>28</v>
      </c>
      <c r="C259" s="20" t="s">
        <v>16</v>
      </c>
      <c r="D259" s="24">
        <v>11.90137</v>
      </c>
      <c r="E259" s="24">
        <v>15.1399516710526</v>
      </c>
      <c r="F259" s="24">
        <v>19.706193949999999</v>
      </c>
      <c r="G259" s="23">
        <v>32229.606299999999</v>
      </c>
      <c r="H259" s="23">
        <v>31466.536499999998</v>
      </c>
      <c r="I259" s="92">
        <v>34828.304600000003</v>
      </c>
      <c r="J259" s="93">
        <v>10.13997253</v>
      </c>
      <c r="K259" s="94">
        <f t="shared" ref="K259:K322" si="79">G259*$AL$3</f>
        <v>-2.7876675673122002</v>
      </c>
      <c r="L259" s="94">
        <f t="shared" ref="L259:L322" si="80">B259*$AL$5</f>
        <v>-3.8483200000000002</v>
      </c>
      <c r="M259" s="94">
        <f t="shared" ref="M259:M322" si="81">E259*$AL$4</f>
        <v>-0.65319807489589343</v>
      </c>
      <c r="N259" s="94">
        <f t="shared" ref="N259:N322" si="82">SUM(J259:M259)</f>
        <v>2.850786887791906</v>
      </c>
      <c r="O259" s="95">
        <v>30</v>
      </c>
      <c r="P259" s="96">
        <f t="shared" si="67"/>
        <v>1.6392196870913416</v>
      </c>
      <c r="Q259" s="97">
        <v>0.22347069128515101</v>
      </c>
      <c r="R259" s="97">
        <v>2.2138012957600799E-4</v>
      </c>
      <c r="S259" s="96">
        <f t="shared" si="68"/>
        <v>1.6238848353888702E-3</v>
      </c>
      <c r="T259" s="98">
        <v>590234</v>
      </c>
      <c r="U259" s="99">
        <f t="shared" si="69"/>
        <v>9675.2319279067087</v>
      </c>
      <c r="V259" s="100">
        <f t="shared" ref="V259:V322" si="83">(U259*$AM$12/$AM$13*10^(-6))*($AM$11/$AP$11)+(U259*$AN$12/$AN$13*10^(-6))*($AN$11/$AP$11)+(U259*$AO$12/$AO$13*10^(-6))*($AO$11/$AP$11)+(U259*$AL$12/$AL$13*10^(-6))*($AL$11/$AP$11)</f>
        <v>2.0717763350466042E-2</v>
      </c>
      <c r="W259" s="97">
        <v>2.7479379277718601</v>
      </c>
      <c r="X259" s="97">
        <v>3.297525513326232</v>
      </c>
      <c r="Y259" s="96">
        <f t="shared" si="70"/>
        <v>1.3532373628240583E-3</v>
      </c>
      <c r="Z259" s="100">
        <f t="shared" ref="Z259:Z322" si="84">IF(AND(A259&gt;=2000,A259&lt;=2020),(U259*$AM$12/$AM$13*10^(-6))*($AM$11/$AP$11)+(U259*$AN$12/$AN$13*10^(-6))*($AN$11/$AP$11)+(U259*$AO$12/$AO$13*10^(-6))*($AO$11/$AP$11)+(U259*$AL$12/$AL$13*10^(-6))*($AL$11/$AP$11),IF(AND(A259&gt;=2021,A259&lt;=2030),(U259*$AM$12/$AM$14*10^(-6))*($AM$11/$AP$11)+(U259*$AN$12/$AN$14*10^(-6))*($AN$11/$AP$11)+(U259*$AO$12/$AO$14*10^(-6))*($AO$11/$AP$11)+(U259*$AL$12/$AL$14*10^(-6))*($AL$11/$AP$11),IF(AND(A259&gt;=2031,A259&lt;=2040),(U259*$AM$12/$AM$15*10^(-6))*($AM$11/$AP$11)+(U259*$AN$12/$AN$15*10^(-6))*($AN$11/$AP$11)+(U259*$AO$12/$AO$15*10^(-6))*($AO$11/$AP$11)+(U259*$AL$12/$AL$15*10^(-6))*($AL$11/$AP$11),(U259*$AM$12/$AM$16*10^(-6))*($AM$11/$AP$11)+(U259*$AN$12/$AN$16*10^(-6))*($AN$11/$AP$11)+(U259*$AO$12/$AO$16*10^(-6))*($AO$11/$AP$11)+(U259*$AL$12/$AL$16*10^(-6))*($AL$11/$AP$11))))</f>
        <v>1.7264802792055035E-2</v>
      </c>
      <c r="AA259" s="93">
        <v>1.3553524583185399</v>
      </c>
      <c r="AB259" s="95">
        <v>80</v>
      </c>
      <c r="AC259" s="114">
        <f t="shared" si="71"/>
        <v>80</v>
      </c>
      <c r="AD259" s="79">
        <f t="shared" si="78"/>
        <v>18.18890297229462</v>
      </c>
      <c r="AE259" s="79">
        <f t="shared" ref="AE259:AE322" si="85">IF(AD259&lt;100,AD259,100)</f>
        <v>18.18890297229462</v>
      </c>
      <c r="AF259" s="80">
        <f t="shared" si="72"/>
        <v>107357.08956949344</v>
      </c>
      <c r="AG259" s="96">
        <f t="shared" si="73"/>
        <v>1.8018746322818486E-2</v>
      </c>
      <c r="AH259" s="100">
        <f t="shared" si="74"/>
        <v>0.22988583553022585</v>
      </c>
    </row>
    <row r="260" spans="1:34">
      <c r="A260" s="20">
        <v>2028</v>
      </c>
      <c r="B260" s="20">
        <v>29</v>
      </c>
      <c r="C260" s="20" t="s">
        <v>16</v>
      </c>
      <c r="D260" s="24">
        <v>11.931050000000001</v>
      </c>
      <c r="E260" s="24">
        <v>16.0433543521053</v>
      </c>
      <c r="F260" s="24">
        <v>22.017219999999998</v>
      </c>
      <c r="G260" s="23">
        <v>32652.659199999998</v>
      </c>
      <c r="H260" s="23">
        <v>31815.981599999999</v>
      </c>
      <c r="I260" s="92">
        <v>35514.224300000002</v>
      </c>
      <c r="J260" s="93">
        <v>10.13997253</v>
      </c>
      <c r="K260" s="94">
        <f t="shared" si="79"/>
        <v>-2.8242591048448</v>
      </c>
      <c r="L260" s="94">
        <f t="shared" si="80"/>
        <v>-3.98576</v>
      </c>
      <c r="M260" s="94">
        <f t="shared" si="81"/>
        <v>-0.69217448016723115</v>
      </c>
      <c r="N260" s="94">
        <f t="shared" si="82"/>
        <v>2.6377789449879687</v>
      </c>
      <c r="O260" s="95">
        <v>30</v>
      </c>
      <c r="P260" s="96">
        <f t="shared" ref="P260:P323" si="86">O260/(EXP(N260)+1)</f>
        <v>2.0023876403189318</v>
      </c>
      <c r="Q260" s="97">
        <v>0.22347069128515101</v>
      </c>
      <c r="R260" s="97">
        <v>2.2138012957600799E-4</v>
      </c>
      <c r="S260" s="96">
        <f t="shared" ref="S260:S323" si="87">R260*P260/Q260</f>
        <v>1.9836553631525696E-3</v>
      </c>
      <c r="T260" s="98">
        <v>590234</v>
      </c>
      <c r="U260" s="99">
        <f t="shared" ref="U260:U323" si="88">T260*P260/100</f>
        <v>11818.772664960043</v>
      </c>
      <c r="V260" s="100">
        <f t="shared" si="83"/>
        <v>2.530776905299216E-2</v>
      </c>
      <c r="W260" s="97">
        <v>2.7479379277718601</v>
      </c>
      <c r="X260" s="97">
        <v>3.297525513326232</v>
      </c>
      <c r="Y260" s="96">
        <f t="shared" ref="Y260:Y323" si="89">(P260/Q260)*(W260/X260)*R260</f>
        <v>1.6530461359604749E-3</v>
      </c>
      <c r="Z260" s="100">
        <f t="shared" si="84"/>
        <v>2.1089807544160132E-2</v>
      </c>
      <c r="AA260" s="93">
        <v>1.40980849236644</v>
      </c>
      <c r="AB260" s="95">
        <v>80</v>
      </c>
      <c r="AC260" s="114">
        <f t="shared" ref="AC260:AC323" si="90">IF(AB260&gt;=AA260,AB260,AA260)</f>
        <v>80</v>
      </c>
      <c r="AD260" s="79">
        <f t="shared" si="78"/>
        <v>20.909776670751221</v>
      </c>
      <c r="AE260" s="79">
        <f t="shared" si="85"/>
        <v>20.909776670751221</v>
      </c>
      <c r="AF260" s="80">
        <f t="shared" ref="AF260:AF323" si="91">AE260*T260/100</f>
        <v>123416.61123484175</v>
      </c>
      <c r="AG260" s="96">
        <f t="shared" ref="AG260:AG323" si="92">(AE260/Q260)*R260</f>
        <v>2.071416632827984E-2</v>
      </c>
      <c r="AH260" s="100">
        <f t="shared" ref="AH260:AH323" si="93">(AF260*$AM$12/$AM$13*10^(-6))*($AM$11/$AP$11)+(AF260*$AN$12/$AN$13*10^(-6))*($AN$11/$AP$11)+(AF260*$AO$12/$AO$13*10^(-6))*($AO$11/$AP$11)+(AF260*$AL$12/$AL$13*10^(-6))*($AL$11/$AP$11)</f>
        <v>0.26427440335615021</v>
      </c>
    </row>
    <row r="261" spans="1:34">
      <c r="A261" s="20">
        <v>2029</v>
      </c>
      <c r="B261" s="20">
        <v>30</v>
      </c>
      <c r="C261" s="20" t="s">
        <v>16</v>
      </c>
      <c r="D261" s="24">
        <v>12.421049999999999</v>
      </c>
      <c r="E261" s="24">
        <v>15.9947435036842</v>
      </c>
      <c r="F261" s="24">
        <v>19.923158990000001</v>
      </c>
      <c r="G261" s="23">
        <v>33081.265200000002</v>
      </c>
      <c r="H261" s="23">
        <v>32169.307400000002</v>
      </c>
      <c r="I261" s="92">
        <v>36213.652800000003</v>
      </c>
      <c r="J261" s="93">
        <v>10.13997253</v>
      </c>
      <c r="K261" s="94">
        <f t="shared" si="79"/>
        <v>-2.8613309522088004</v>
      </c>
      <c r="L261" s="94">
        <f t="shared" si="80"/>
        <v>-4.1232000000000006</v>
      </c>
      <c r="M261" s="94">
        <f t="shared" si="81"/>
        <v>-0.69007721372295117</v>
      </c>
      <c r="N261" s="94">
        <f t="shared" si="82"/>
        <v>2.4653643640682477</v>
      </c>
      <c r="O261" s="95">
        <v>30</v>
      </c>
      <c r="P261" s="96">
        <f t="shared" si="86"/>
        <v>2.3496665479008212</v>
      </c>
      <c r="Q261" s="97">
        <v>0.22347069128515101</v>
      </c>
      <c r="R261" s="97">
        <v>2.2138012957600799E-4</v>
      </c>
      <c r="S261" s="96">
        <f t="shared" si="87"/>
        <v>2.3276854868227587E-3</v>
      </c>
      <c r="T261" s="98">
        <v>590234</v>
      </c>
      <c r="U261" s="99">
        <f t="shared" si="88"/>
        <v>13868.530852336933</v>
      </c>
      <c r="V261" s="100">
        <f t="shared" si="83"/>
        <v>2.9696956347744944E-2</v>
      </c>
      <c r="W261" s="97">
        <v>2.7479379277718601</v>
      </c>
      <c r="X261" s="97">
        <v>3.297525513326232</v>
      </c>
      <c r="Y261" s="96">
        <f t="shared" si="89"/>
        <v>1.9397379056856326E-3</v>
      </c>
      <c r="Z261" s="100">
        <f t="shared" si="84"/>
        <v>2.4747463623120792E-2</v>
      </c>
      <c r="AA261" s="93">
        <v>1.4642645264143399</v>
      </c>
      <c r="AB261" s="95">
        <v>80</v>
      </c>
      <c r="AC261" s="114">
        <f t="shared" si="90"/>
        <v>80</v>
      </c>
      <c r="AD261" s="79">
        <f t="shared" si="78"/>
        <v>23.613127642540682</v>
      </c>
      <c r="AE261" s="79">
        <f t="shared" si="85"/>
        <v>23.613127642540682</v>
      </c>
      <c r="AF261" s="80">
        <f t="shared" si="91"/>
        <v>139372.70780967356</v>
      </c>
      <c r="AG261" s="96">
        <f t="shared" si="92"/>
        <v>2.3392227531663895E-2</v>
      </c>
      <c r="AH261" s="100">
        <f t="shared" si="93"/>
        <v>0.29844150501301647</v>
      </c>
    </row>
    <row r="262" spans="1:34">
      <c r="A262" s="20">
        <v>2030</v>
      </c>
      <c r="B262" s="20">
        <v>31</v>
      </c>
      <c r="C262" s="20" t="s">
        <v>16</v>
      </c>
      <c r="D262" s="24">
        <v>12.852639999999999</v>
      </c>
      <c r="E262" s="24">
        <v>15.212781028947401</v>
      </c>
      <c r="F262" s="24">
        <v>20.893333259999999</v>
      </c>
      <c r="G262" s="23">
        <v>33515.497199999998</v>
      </c>
      <c r="H262" s="23">
        <v>32526.557000000001</v>
      </c>
      <c r="I262" s="92">
        <v>36926.856099999997</v>
      </c>
      <c r="J262" s="93">
        <v>10.13997253</v>
      </c>
      <c r="K262" s="94">
        <f t="shared" si="79"/>
        <v>-2.8988894148168001</v>
      </c>
      <c r="L262" s="94">
        <f t="shared" si="80"/>
        <v>-4.2606400000000004</v>
      </c>
      <c r="M262" s="94">
        <f t="shared" si="81"/>
        <v>-0.65634022471290665</v>
      </c>
      <c r="N262" s="94">
        <f t="shared" si="82"/>
        <v>2.3241028904702925</v>
      </c>
      <c r="O262" s="95">
        <v>30</v>
      </c>
      <c r="P262" s="96">
        <f t="shared" si="86"/>
        <v>2.674390366035067</v>
      </c>
      <c r="Q262" s="97">
        <v>0.22347069128515101</v>
      </c>
      <c r="R262" s="97">
        <v>2.2138012957600799E-4</v>
      </c>
      <c r="S262" s="96">
        <f t="shared" si="87"/>
        <v>2.6493715232401532E-3</v>
      </c>
      <c r="T262" s="98">
        <v>590234</v>
      </c>
      <c r="U262" s="99">
        <f t="shared" si="88"/>
        <v>15785.161233063416</v>
      </c>
      <c r="V262" s="100">
        <f t="shared" si="83"/>
        <v>3.3801074466471639E-2</v>
      </c>
      <c r="W262" s="97">
        <v>2.7479379277718601</v>
      </c>
      <c r="X262" s="97">
        <v>3.297525513326232</v>
      </c>
      <c r="Y262" s="96">
        <f t="shared" si="89"/>
        <v>2.2078096027001275E-3</v>
      </c>
      <c r="Z262" s="100">
        <f t="shared" si="84"/>
        <v>2.8167562055393034E-2</v>
      </c>
      <c r="AA262" s="93">
        <v>1.51872056046224</v>
      </c>
      <c r="AB262" s="95">
        <v>80</v>
      </c>
      <c r="AC262" s="114">
        <f t="shared" si="90"/>
        <v>80</v>
      </c>
      <c r="AD262" s="79">
        <f t="shared" si="78"/>
        <v>26.292289843861059</v>
      </c>
      <c r="AE262" s="79">
        <f t="shared" si="85"/>
        <v>26.292289843861059</v>
      </c>
      <c r="AF262" s="80">
        <f t="shared" si="91"/>
        <v>155186.03403701488</v>
      </c>
      <c r="AG262" s="96">
        <f t="shared" si="92"/>
        <v>2.6046326249811364E-2</v>
      </c>
      <c r="AH262" s="100">
        <f t="shared" si="93"/>
        <v>0.33230288973257199</v>
      </c>
    </row>
    <row r="263" spans="1:34">
      <c r="A263" s="20">
        <v>2031</v>
      </c>
      <c r="B263" s="20">
        <v>32</v>
      </c>
      <c r="C263" s="20" t="s">
        <v>16</v>
      </c>
      <c r="D263" s="24">
        <v>13.775180000000001</v>
      </c>
      <c r="E263" s="24">
        <v>15.827267228947401</v>
      </c>
      <c r="F263" s="24">
        <v>19.8654115</v>
      </c>
      <c r="G263" s="23">
        <v>33955.428999999996</v>
      </c>
      <c r="H263" s="23">
        <v>32887.773999999998</v>
      </c>
      <c r="I263" s="92">
        <v>37654.105300000003</v>
      </c>
      <c r="J263" s="93">
        <v>10.13997253</v>
      </c>
      <c r="K263" s="94">
        <f t="shared" si="79"/>
        <v>-2.9369408759259996</v>
      </c>
      <c r="L263" s="94">
        <f t="shared" si="80"/>
        <v>-4.3980800000000002</v>
      </c>
      <c r="M263" s="94">
        <f t="shared" si="81"/>
        <v>-0.68285161732570665</v>
      </c>
      <c r="N263" s="94">
        <f t="shared" si="82"/>
        <v>2.122100036748293</v>
      </c>
      <c r="O263" s="95">
        <v>30</v>
      </c>
      <c r="P263" s="96">
        <f t="shared" si="86"/>
        <v>3.2090189464707373</v>
      </c>
      <c r="Q263" s="97">
        <v>0.22347069128515101</v>
      </c>
      <c r="R263" s="97">
        <v>2.2138012957600799E-4</v>
      </c>
      <c r="S263" s="96">
        <f t="shared" si="87"/>
        <v>3.1789986691143396E-3</v>
      </c>
      <c r="T263" s="98">
        <v>590234</v>
      </c>
      <c r="U263" s="99">
        <f t="shared" si="88"/>
        <v>18940.720888512089</v>
      </c>
      <c r="V263" s="100">
        <f t="shared" si="83"/>
        <v>4.0558136071506289E-2</v>
      </c>
      <c r="W263" s="97">
        <v>2.7479379277718601</v>
      </c>
      <c r="X263" s="97">
        <v>3.5723193061034184</v>
      </c>
      <c r="Y263" s="96">
        <f t="shared" si="89"/>
        <v>2.4453835916264147E-3</v>
      </c>
      <c r="Z263" s="100">
        <f t="shared" si="84"/>
        <v>3.1198566208850986E-2</v>
      </c>
      <c r="AA263" s="93">
        <v>1.5731765945101399</v>
      </c>
      <c r="AB263" s="95">
        <v>90</v>
      </c>
      <c r="AC263" s="114">
        <f t="shared" si="90"/>
        <v>90</v>
      </c>
      <c r="AD263" s="79">
        <f t="shared" si="78"/>
        <v>29.479723126461426</v>
      </c>
      <c r="AE263" s="79">
        <f t="shared" si="85"/>
        <v>29.479723126461426</v>
      </c>
      <c r="AF263" s="80">
        <f t="shared" si="91"/>
        <v>173999.34899823833</v>
      </c>
      <c r="AG263" s="96">
        <f t="shared" si="92"/>
        <v>2.9203941188302569E-2</v>
      </c>
      <c r="AH263" s="100">
        <f t="shared" si="93"/>
        <v>0.37258820900023509</v>
      </c>
    </row>
    <row r="264" spans="1:34">
      <c r="A264" s="20">
        <v>2032</v>
      </c>
      <c r="B264" s="20">
        <v>33</v>
      </c>
      <c r="C264" s="20" t="s">
        <v>16</v>
      </c>
      <c r="D264" s="24">
        <v>12.99152</v>
      </c>
      <c r="E264" s="24">
        <v>15.467371760000001</v>
      </c>
      <c r="F264" s="24">
        <v>18.65650041</v>
      </c>
      <c r="G264" s="23">
        <v>34401.135499999997</v>
      </c>
      <c r="H264" s="23">
        <v>33253.002399999998</v>
      </c>
      <c r="I264" s="92">
        <v>38395.677300000003</v>
      </c>
      <c r="J264" s="93">
        <v>10.13997253</v>
      </c>
      <c r="K264" s="94">
        <f t="shared" si="79"/>
        <v>-2.9754918139369999</v>
      </c>
      <c r="L264" s="94">
        <f t="shared" si="80"/>
        <v>-4.53552</v>
      </c>
      <c r="M264" s="94">
        <f t="shared" si="81"/>
        <v>-0.66732428721344006</v>
      </c>
      <c r="N264" s="94">
        <f t="shared" si="82"/>
        <v>1.9616364288495602</v>
      </c>
      <c r="O264" s="95">
        <v>30</v>
      </c>
      <c r="P264" s="96">
        <f t="shared" si="86"/>
        <v>3.698701725790515</v>
      </c>
      <c r="Q264" s="97">
        <v>0.22347069128515101</v>
      </c>
      <c r="R264" s="97">
        <v>2.2138012957600799E-4</v>
      </c>
      <c r="S264" s="96">
        <f t="shared" si="87"/>
        <v>3.6641004805130647E-3</v>
      </c>
      <c r="T264" s="98">
        <v>590234</v>
      </c>
      <c r="U264" s="99">
        <f t="shared" si="88"/>
        <v>21830.995144202388</v>
      </c>
      <c r="V264" s="100">
        <f t="shared" si="83"/>
        <v>4.6747136861722112E-2</v>
      </c>
      <c r="W264" s="97">
        <v>2.7479379277718601</v>
      </c>
      <c r="X264" s="97">
        <v>3.5723193061034184</v>
      </c>
      <c r="Y264" s="96">
        <f t="shared" si="89"/>
        <v>2.8185388311638962E-3</v>
      </c>
      <c r="Z264" s="100">
        <f t="shared" si="84"/>
        <v>3.5959336047478543E-2</v>
      </c>
      <c r="AA264" s="93">
        <v>1.62763262855803</v>
      </c>
      <c r="AB264" s="95">
        <v>90</v>
      </c>
      <c r="AC264" s="114">
        <f t="shared" si="90"/>
        <v>90</v>
      </c>
      <c r="AD264" s="79">
        <f t="shared" si="78"/>
        <v>32.620576926924457</v>
      </c>
      <c r="AE264" s="79">
        <f t="shared" si="85"/>
        <v>32.620576926924457</v>
      </c>
      <c r="AF264" s="80">
        <f t="shared" si="91"/>
        <v>192537.73601886327</v>
      </c>
      <c r="AG264" s="96">
        <f t="shared" si="92"/>
        <v>3.2315412394334525E-2</v>
      </c>
      <c r="AH264" s="100">
        <f t="shared" si="93"/>
        <v>0.41228481969179454</v>
      </c>
    </row>
    <row r="265" spans="1:34">
      <c r="A265" s="20">
        <v>2033</v>
      </c>
      <c r="B265" s="20">
        <v>34</v>
      </c>
      <c r="C265" s="20" t="s">
        <v>16</v>
      </c>
      <c r="D265" s="24">
        <v>12.743740000000001</v>
      </c>
      <c r="E265" s="24">
        <v>16.097636228947401</v>
      </c>
      <c r="F265" s="24">
        <v>21.423048730000001</v>
      </c>
      <c r="G265" s="23">
        <v>34852.6924</v>
      </c>
      <c r="H265" s="23">
        <v>33622.286699999997</v>
      </c>
      <c r="I265" s="92">
        <v>39151.853999999999</v>
      </c>
      <c r="J265" s="93">
        <v>10.13997253</v>
      </c>
      <c r="K265" s="94">
        <f t="shared" si="79"/>
        <v>-3.0145487764456003</v>
      </c>
      <c r="L265" s="94">
        <f t="shared" si="80"/>
        <v>-4.6729599999999998</v>
      </c>
      <c r="M265" s="94">
        <f t="shared" si="81"/>
        <v>-0.69451641746170667</v>
      </c>
      <c r="N265" s="94">
        <f t="shared" si="82"/>
        <v>1.7579473360926925</v>
      </c>
      <c r="O265" s="95">
        <v>30</v>
      </c>
      <c r="P265" s="96">
        <f t="shared" si="86"/>
        <v>4.4114282366999982</v>
      </c>
      <c r="Q265" s="97">
        <v>0.22347069128515101</v>
      </c>
      <c r="R265" s="97">
        <v>2.2138012957600799E-4</v>
      </c>
      <c r="S265" s="96">
        <f t="shared" si="87"/>
        <v>4.3701594559876792E-3</v>
      </c>
      <c r="T265" s="98">
        <v>590234</v>
      </c>
      <c r="U265" s="99">
        <f t="shared" si="88"/>
        <v>26037.749338603866</v>
      </c>
      <c r="V265" s="100">
        <f t="shared" si="83"/>
        <v>5.5755141891741744E-2</v>
      </c>
      <c r="W265" s="97">
        <v>2.7479379277718601</v>
      </c>
      <c r="X265" s="97">
        <v>3.5723193061034184</v>
      </c>
      <c r="Y265" s="96">
        <f t="shared" si="89"/>
        <v>3.3616611199905216E-3</v>
      </c>
      <c r="Z265" s="100">
        <f t="shared" si="84"/>
        <v>4.2888570685955189E-2</v>
      </c>
      <c r="AA265" s="93">
        <v>1.6820886626059299</v>
      </c>
      <c r="AB265" s="95">
        <v>90</v>
      </c>
      <c r="AC265" s="114">
        <f t="shared" si="90"/>
        <v>90</v>
      </c>
      <c r="AD265" s="79">
        <f t="shared" si="78"/>
        <v>35.982840777955758</v>
      </c>
      <c r="AE265" s="79">
        <f t="shared" si="85"/>
        <v>35.982840777955758</v>
      </c>
      <c r="AF265" s="80">
        <f t="shared" si="91"/>
        <v>212382.9604373594</v>
      </c>
      <c r="AG265" s="96">
        <f t="shared" si="92"/>
        <v>3.5646222366458577E-2</v>
      </c>
      <c r="AH265" s="100">
        <f t="shared" si="93"/>
        <v>0.45477978686187326</v>
      </c>
    </row>
    <row r="266" spans="1:34">
      <c r="A266" s="20">
        <v>2034</v>
      </c>
      <c r="B266" s="20">
        <v>35</v>
      </c>
      <c r="C266" s="20" t="s">
        <v>16</v>
      </c>
      <c r="D266" s="24">
        <v>13.18131</v>
      </c>
      <c r="E266" s="24">
        <v>16.3755533552632</v>
      </c>
      <c r="F266" s="24">
        <v>19.22268</v>
      </c>
      <c r="G266" s="23">
        <v>35310.176500000001</v>
      </c>
      <c r="H266" s="23">
        <v>33995.672100000003</v>
      </c>
      <c r="I266" s="92">
        <v>39922.923199999997</v>
      </c>
      <c r="J266" s="93">
        <v>10.13997253</v>
      </c>
      <c r="K266" s="94">
        <f t="shared" si="79"/>
        <v>-3.0541184061910003</v>
      </c>
      <c r="L266" s="94">
        <f t="shared" si="80"/>
        <v>-4.8104000000000005</v>
      </c>
      <c r="M266" s="94">
        <f t="shared" si="81"/>
        <v>-0.70650687395947553</v>
      </c>
      <c r="N266" s="94">
        <f t="shared" si="82"/>
        <v>1.5689472498495238</v>
      </c>
      <c r="O266" s="95">
        <v>30</v>
      </c>
      <c r="P266" s="96">
        <f t="shared" si="86"/>
        <v>5.1709956414912126</v>
      </c>
      <c r="Q266" s="97">
        <v>0.22347069128515101</v>
      </c>
      <c r="R266" s="97">
        <v>2.2138012957600799E-4</v>
      </c>
      <c r="S266" s="96">
        <f t="shared" si="87"/>
        <v>5.1226211301668044E-3</v>
      </c>
      <c r="T266" s="98">
        <v>590234</v>
      </c>
      <c r="U266" s="99">
        <f t="shared" si="88"/>
        <v>30520.974414599244</v>
      </c>
      <c r="V266" s="100">
        <f t="shared" si="83"/>
        <v>6.5355159427594567E-2</v>
      </c>
      <c r="W266" s="97">
        <v>2.7479379277718601</v>
      </c>
      <c r="X266" s="97">
        <v>3.5723193061034184</v>
      </c>
      <c r="Y266" s="96">
        <f t="shared" si="89"/>
        <v>3.9404777924360026E-3</v>
      </c>
      <c r="Z266" s="100">
        <f t="shared" si="84"/>
        <v>5.027319955968812E-2</v>
      </c>
      <c r="AA266" s="93">
        <v>1.73654469665384</v>
      </c>
      <c r="AB266" s="95">
        <v>90</v>
      </c>
      <c r="AC266" s="114">
        <f t="shared" si="90"/>
        <v>90</v>
      </c>
      <c r="AD266" s="79">
        <f t="shared" si="78"/>
        <v>39.390311841847357</v>
      </c>
      <c r="AE266" s="79">
        <f t="shared" si="85"/>
        <v>39.390311841847357</v>
      </c>
      <c r="AF266" s="80">
        <f t="shared" si="91"/>
        <v>232495.01319660933</v>
      </c>
      <c r="AG266" s="96">
        <f t="shared" si="92"/>
        <v>3.9021816639303361E-2</v>
      </c>
      <c r="AH266" s="100">
        <f t="shared" si="93"/>
        <v>0.49784611877650031</v>
      </c>
    </row>
    <row r="267" spans="1:34">
      <c r="A267" s="20">
        <v>2035</v>
      </c>
      <c r="B267" s="20">
        <v>36</v>
      </c>
      <c r="C267" s="20" t="s">
        <v>16</v>
      </c>
      <c r="D267" s="24">
        <v>13.408810000000001</v>
      </c>
      <c r="E267" s="24">
        <v>15.854081107368399</v>
      </c>
      <c r="F267" s="24">
        <v>18.99522</v>
      </c>
      <c r="G267" s="23">
        <v>35773.665699999998</v>
      </c>
      <c r="H267" s="23">
        <v>34373.203999999998</v>
      </c>
      <c r="I267" s="92">
        <v>40709.178</v>
      </c>
      <c r="J267" s="93">
        <v>10.13997253</v>
      </c>
      <c r="K267" s="94">
        <f t="shared" si="79"/>
        <v>-3.0942074410557998</v>
      </c>
      <c r="L267" s="94">
        <f t="shared" si="80"/>
        <v>-4.9478400000000002</v>
      </c>
      <c r="M267" s="94">
        <f t="shared" si="81"/>
        <v>-0.68400847529630227</v>
      </c>
      <c r="N267" s="94">
        <f t="shared" si="82"/>
        <v>1.4139166136478973</v>
      </c>
      <c r="O267" s="95">
        <v>30</v>
      </c>
      <c r="P267" s="96">
        <f t="shared" si="86"/>
        <v>5.8685111535722569</v>
      </c>
      <c r="Q267" s="97">
        <v>0.22347069128515101</v>
      </c>
      <c r="R267" s="97">
        <v>2.2138012957600799E-4</v>
      </c>
      <c r="S267" s="96">
        <f t="shared" si="87"/>
        <v>5.8136114052572433E-3</v>
      </c>
      <c r="T267" s="98">
        <v>590234</v>
      </c>
      <c r="U267" s="99">
        <f t="shared" si="88"/>
        <v>34637.948122175672</v>
      </c>
      <c r="V267" s="100">
        <f t="shared" si="83"/>
        <v>7.4170915745294858E-2</v>
      </c>
      <c r="W267" s="97">
        <v>2.7479379277718601</v>
      </c>
      <c r="X267" s="97">
        <v>3.5723193061034184</v>
      </c>
      <c r="Y267" s="96">
        <f t="shared" si="89"/>
        <v>4.4720087732748014E-3</v>
      </c>
      <c r="Z267" s="100">
        <f t="shared" si="84"/>
        <v>5.7054550573303733E-2</v>
      </c>
      <c r="AA267" s="93">
        <v>1.7910007307017399</v>
      </c>
      <c r="AB267" s="95">
        <v>90</v>
      </c>
      <c r="AC267" s="114">
        <f t="shared" si="90"/>
        <v>90</v>
      </c>
      <c r="AD267" s="79">
        <f t="shared" si="78"/>
        <v>42.734097332007352</v>
      </c>
      <c r="AE267" s="79">
        <f t="shared" si="85"/>
        <v>42.734097332007352</v>
      </c>
      <c r="AF267" s="80">
        <f t="shared" si="91"/>
        <v>252231.17204660029</v>
      </c>
      <c r="AG267" s="96">
        <f t="shared" si="92"/>
        <v>4.2334321115075665E-2</v>
      </c>
      <c r="AH267" s="100">
        <f t="shared" si="93"/>
        <v>0.54010754171169029</v>
      </c>
    </row>
    <row r="268" spans="1:34">
      <c r="A268" s="20">
        <v>2036</v>
      </c>
      <c r="B268" s="20">
        <v>37</v>
      </c>
      <c r="C268" s="20" t="s">
        <v>16</v>
      </c>
      <c r="D268" s="24">
        <v>12.11102</v>
      </c>
      <c r="E268" s="24">
        <v>15.265944806315799</v>
      </c>
      <c r="F268" s="24">
        <v>18.764040000000001</v>
      </c>
      <c r="G268" s="23">
        <v>36243.238700000002</v>
      </c>
      <c r="H268" s="23">
        <v>34754.928500000002</v>
      </c>
      <c r="I268" s="92">
        <v>41510.917500000003</v>
      </c>
      <c r="J268" s="93">
        <v>10.13997253</v>
      </c>
      <c r="K268" s="94">
        <f t="shared" si="79"/>
        <v>-3.1348226881178003</v>
      </c>
      <c r="L268" s="94">
        <f t="shared" si="80"/>
        <v>-5.08528</v>
      </c>
      <c r="M268" s="94">
        <f t="shared" si="81"/>
        <v>-0.65863392272368881</v>
      </c>
      <c r="N268" s="94">
        <f t="shared" si="82"/>
        <v>1.2612359191585101</v>
      </c>
      <c r="O268" s="95">
        <v>30</v>
      </c>
      <c r="P268" s="96">
        <f t="shared" si="86"/>
        <v>6.6228362697401639</v>
      </c>
      <c r="Q268" s="97">
        <v>0.22347069128515101</v>
      </c>
      <c r="R268" s="97">
        <v>2.2138012957600799E-4</v>
      </c>
      <c r="S268" s="96">
        <f t="shared" si="87"/>
        <v>6.560879832268122E-3</v>
      </c>
      <c r="T268" s="98">
        <v>590234</v>
      </c>
      <c r="U268" s="99">
        <f t="shared" si="88"/>
        <v>39090.231428338157</v>
      </c>
      <c r="V268" s="100">
        <f t="shared" si="83"/>
        <v>8.3704677064261185E-2</v>
      </c>
      <c r="W268" s="97">
        <v>2.7479379277718601</v>
      </c>
      <c r="X268" s="97">
        <v>3.5723193061034184</v>
      </c>
      <c r="Y268" s="96">
        <f t="shared" si="89"/>
        <v>5.0468306402062469E-3</v>
      </c>
      <c r="Z268" s="100">
        <f t="shared" si="84"/>
        <v>6.4388213126354746E-2</v>
      </c>
      <c r="AA268" s="93">
        <v>1.84545676474964</v>
      </c>
      <c r="AB268" s="95">
        <v>90</v>
      </c>
      <c r="AC268" s="114">
        <f t="shared" si="90"/>
        <v>90</v>
      </c>
      <c r="AD268" s="79">
        <f t="shared" si="78"/>
        <v>46.133058745232773</v>
      </c>
      <c r="AE268" s="79">
        <f t="shared" si="85"/>
        <v>46.133058745232773</v>
      </c>
      <c r="AF268" s="80">
        <f t="shared" si="91"/>
        <v>272292.99795433722</v>
      </c>
      <c r="AG268" s="96">
        <f t="shared" si="92"/>
        <v>4.5701485344784631E-2</v>
      </c>
      <c r="AH268" s="100">
        <f t="shared" si="93"/>
        <v>0.58306632188686147</v>
      </c>
    </row>
    <row r="269" spans="1:34">
      <c r="A269" s="20">
        <v>2037</v>
      </c>
      <c r="B269" s="20">
        <v>38</v>
      </c>
      <c r="C269" s="20" t="s">
        <v>16</v>
      </c>
      <c r="D269" s="24">
        <v>12.599830000000001</v>
      </c>
      <c r="E269" s="24">
        <v>15.504832719473701</v>
      </c>
      <c r="F269" s="24">
        <v>18.75385</v>
      </c>
      <c r="G269" s="23">
        <v>36718.975400000003</v>
      </c>
      <c r="H269" s="23">
        <v>35140.892099999997</v>
      </c>
      <c r="I269" s="92">
        <v>42328.446799999998</v>
      </c>
      <c r="J269" s="93">
        <v>10.13997253</v>
      </c>
      <c r="K269" s="94">
        <f t="shared" si="79"/>
        <v>-3.1759710582476002</v>
      </c>
      <c r="L269" s="94">
        <f t="shared" si="80"/>
        <v>-5.2227200000000007</v>
      </c>
      <c r="M269" s="94">
        <f t="shared" si="81"/>
        <v>-0.66894050284897333</v>
      </c>
      <c r="N269" s="94">
        <f t="shared" si="82"/>
        <v>1.0723409689034256</v>
      </c>
      <c r="O269" s="95">
        <v>30</v>
      </c>
      <c r="P269" s="96">
        <f t="shared" si="86"/>
        <v>7.6487445475976052</v>
      </c>
      <c r="Q269" s="97">
        <v>0.22347069128515101</v>
      </c>
      <c r="R269" s="97">
        <v>2.2138012957600799E-4</v>
      </c>
      <c r="S269" s="96">
        <f t="shared" si="87"/>
        <v>7.577190768521402E-3</v>
      </c>
      <c r="T269" s="98">
        <v>590234</v>
      </c>
      <c r="U269" s="99">
        <f t="shared" si="88"/>
        <v>45145.490893067254</v>
      </c>
      <c r="V269" s="100">
        <f t="shared" si="83"/>
        <v>9.6670922581754332E-2</v>
      </c>
      <c r="W269" s="97">
        <v>2.7479379277718601</v>
      </c>
      <c r="X269" s="97">
        <v>3.5723193061034184</v>
      </c>
      <c r="Y269" s="96">
        <f t="shared" si="89"/>
        <v>5.8286082834780014E-3</v>
      </c>
      <c r="Z269" s="100">
        <f t="shared" si="84"/>
        <v>7.436224813981103E-2</v>
      </c>
      <c r="AA269" s="93">
        <v>1.8999127987975299</v>
      </c>
      <c r="AB269" s="95">
        <v>90</v>
      </c>
      <c r="AC269" s="114">
        <f t="shared" si="90"/>
        <v>90</v>
      </c>
      <c r="AD269" s="79">
        <f t="shared" si="78"/>
        <v>49.801969639126291</v>
      </c>
      <c r="AE269" s="79">
        <f t="shared" si="85"/>
        <v>49.801969639126291</v>
      </c>
      <c r="AF269" s="80">
        <f t="shared" si="91"/>
        <v>293948.15747980063</v>
      </c>
      <c r="AG269" s="96">
        <f t="shared" si="92"/>
        <v>4.9336073685752206E-2</v>
      </c>
      <c r="AH269" s="100">
        <f t="shared" si="93"/>
        <v>0.62943693849927473</v>
      </c>
    </row>
    <row r="270" spans="1:34">
      <c r="A270" s="20">
        <v>2038</v>
      </c>
      <c r="B270" s="20">
        <v>39</v>
      </c>
      <c r="C270" s="20" t="s">
        <v>16</v>
      </c>
      <c r="D270" s="24">
        <v>13.85112</v>
      </c>
      <c r="E270" s="24">
        <v>16.074179728947399</v>
      </c>
      <c r="F270" s="24">
        <v>22.98496493</v>
      </c>
      <c r="G270" s="23">
        <v>37200.9568</v>
      </c>
      <c r="H270" s="23">
        <v>35531.142099999997</v>
      </c>
      <c r="I270" s="92">
        <v>43162.076699999998</v>
      </c>
      <c r="J270" s="93">
        <v>10.13997253</v>
      </c>
      <c r="K270" s="94">
        <f t="shared" si="79"/>
        <v>-3.2176595574592</v>
      </c>
      <c r="L270" s="94">
        <f t="shared" si="80"/>
        <v>-5.3601600000000005</v>
      </c>
      <c r="M270" s="94">
        <f t="shared" si="81"/>
        <v>-0.69350441022570664</v>
      </c>
      <c r="N270" s="94">
        <f t="shared" si="82"/>
        <v>0.86864856231509258</v>
      </c>
      <c r="O270" s="95">
        <v>30</v>
      </c>
      <c r="P270" s="96">
        <f t="shared" si="86"/>
        <v>8.8660675758544887</v>
      </c>
      <c r="Q270" s="97">
        <v>0.22347069128515101</v>
      </c>
      <c r="R270" s="97">
        <v>2.2138012957600799E-4</v>
      </c>
      <c r="S270" s="96">
        <f t="shared" si="87"/>
        <v>8.7831257758441018E-3</v>
      </c>
      <c r="T270" s="98">
        <v>590234</v>
      </c>
      <c r="U270" s="99">
        <f t="shared" si="88"/>
        <v>52330.545295668977</v>
      </c>
      <c r="V270" s="100">
        <f t="shared" si="83"/>
        <v>0.11205642009566592</v>
      </c>
      <c r="W270" s="97">
        <v>2.7479379277718601</v>
      </c>
      <c r="X270" s="97">
        <v>3.5723193061034184</v>
      </c>
      <c r="Y270" s="96">
        <f t="shared" si="89"/>
        <v>6.7562505968031547E-3</v>
      </c>
      <c r="Z270" s="100">
        <f t="shared" si="84"/>
        <v>8.6197246227435326E-2</v>
      </c>
      <c r="AA270" s="93">
        <v>1.9543688328454301</v>
      </c>
      <c r="AB270" s="95">
        <v>90</v>
      </c>
      <c r="AC270" s="114">
        <f t="shared" si="90"/>
        <v>90</v>
      </c>
      <c r="AD270" s="79">
        <f t="shared" si="78"/>
        <v>53.660661602397795</v>
      </c>
      <c r="AE270" s="79">
        <f t="shared" si="85"/>
        <v>53.660661602397795</v>
      </c>
      <c r="AF270" s="80">
        <f t="shared" si="91"/>
        <v>316723.46940229664</v>
      </c>
      <c r="AG270" s="96">
        <f t="shared" si="92"/>
        <v>5.3158667699805394E-2</v>
      </c>
      <c r="AH270" s="100">
        <f t="shared" si="93"/>
        <v>0.67820615934682171</v>
      </c>
    </row>
    <row r="271" spans="1:34">
      <c r="A271" s="20">
        <v>2039</v>
      </c>
      <c r="B271" s="20">
        <v>40</v>
      </c>
      <c r="C271" s="20" t="s">
        <v>16</v>
      </c>
      <c r="D271" s="24">
        <v>13.900169999999999</v>
      </c>
      <c r="E271" s="24">
        <v>16.518777668947401</v>
      </c>
      <c r="F271" s="24">
        <v>20.959993829999998</v>
      </c>
      <c r="G271" s="23">
        <v>37689.264799999997</v>
      </c>
      <c r="H271" s="23">
        <v>35925.7258</v>
      </c>
      <c r="I271" s="92">
        <v>44012.124400000001</v>
      </c>
      <c r="J271" s="93">
        <v>10.13997253</v>
      </c>
      <c r="K271" s="94">
        <f t="shared" si="79"/>
        <v>-3.2598952696111998</v>
      </c>
      <c r="L271" s="94">
        <f t="shared" si="80"/>
        <v>-5.4976000000000003</v>
      </c>
      <c r="M271" s="94">
        <f t="shared" si="81"/>
        <v>-0.71268614374906669</v>
      </c>
      <c r="N271" s="94">
        <f t="shared" si="82"/>
        <v>0.66979111663973334</v>
      </c>
      <c r="O271" s="95">
        <v>30</v>
      </c>
      <c r="P271" s="96">
        <f t="shared" si="86"/>
        <v>10.15630844561122</v>
      </c>
      <c r="Q271" s="97">
        <v>0.22347069128515101</v>
      </c>
      <c r="R271" s="97">
        <v>2.2138012957600799E-4</v>
      </c>
      <c r="S271" s="96">
        <f t="shared" si="87"/>
        <v>1.0061296480415533E-2</v>
      </c>
      <c r="T271" s="98">
        <v>590234</v>
      </c>
      <c r="U271" s="99">
        <f t="shared" si="88"/>
        <v>59945.985590868928</v>
      </c>
      <c r="V271" s="100">
        <f t="shared" si="83"/>
        <v>0.12836351133866533</v>
      </c>
      <c r="W271" s="97">
        <v>2.7479379277718601</v>
      </c>
      <c r="X271" s="97">
        <v>3.5723193061034184</v>
      </c>
      <c r="Y271" s="96">
        <f t="shared" si="89"/>
        <v>7.7394588310888716E-3</v>
      </c>
      <c r="Z271" s="100">
        <f t="shared" si="84"/>
        <v>9.8741162568204102E-2</v>
      </c>
      <c r="AA271" s="93">
        <v>2.0088248668933302</v>
      </c>
      <c r="AB271" s="95">
        <v>90</v>
      </c>
      <c r="AC271" s="114">
        <f t="shared" si="90"/>
        <v>90</v>
      </c>
      <c r="AD271" s="79">
        <f t="shared" si="78"/>
        <v>57.590637726147733</v>
      </c>
      <c r="AE271" s="79">
        <f t="shared" si="85"/>
        <v>57.590637726147733</v>
      </c>
      <c r="AF271" s="80">
        <f t="shared" si="91"/>
        <v>339919.52467655076</v>
      </c>
      <c r="AG271" s="96">
        <f t="shared" si="92"/>
        <v>5.7051879013123551E-2</v>
      </c>
      <c r="AH271" s="100">
        <f t="shared" si="93"/>
        <v>0.72787632616217168</v>
      </c>
    </row>
    <row r="272" spans="1:34">
      <c r="A272" s="20">
        <v>2040</v>
      </c>
      <c r="B272" s="20">
        <v>41</v>
      </c>
      <c r="C272" s="20" t="s">
        <v>16</v>
      </c>
      <c r="D272" s="24">
        <v>13.642010000000001</v>
      </c>
      <c r="E272" s="24">
        <v>16.603763604736798</v>
      </c>
      <c r="F272" s="24">
        <v>21.707782730000002</v>
      </c>
      <c r="G272" s="23">
        <v>38183.982400000001</v>
      </c>
      <c r="H272" s="23">
        <v>36324.691500000001</v>
      </c>
      <c r="I272" s="92">
        <v>44878.9133</v>
      </c>
      <c r="J272" s="93">
        <v>10.13997253</v>
      </c>
      <c r="K272" s="94">
        <f t="shared" si="79"/>
        <v>-3.3026853737056001</v>
      </c>
      <c r="L272" s="94">
        <f t="shared" si="80"/>
        <v>-5.63504</v>
      </c>
      <c r="M272" s="94">
        <f t="shared" si="81"/>
        <v>-0.71635277696276445</v>
      </c>
      <c r="N272" s="94">
        <f t="shared" si="82"/>
        <v>0.48589437933163504</v>
      </c>
      <c r="O272" s="95">
        <v>30</v>
      </c>
      <c r="P272" s="96">
        <f t="shared" si="86"/>
        <v>11.425836683083338</v>
      </c>
      <c r="Q272" s="97">
        <v>0.22347069128515101</v>
      </c>
      <c r="R272" s="97">
        <v>2.2138012957600799E-4</v>
      </c>
      <c r="S272" s="96">
        <f t="shared" si="87"/>
        <v>1.1318948318764921E-2</v>
      </c>
      <c r="T272" s="98">
        <v>590234</v>
      </c>
      <c r="U272" s="99">
        <f t="shared" si="88"/>
        <v>67439.172888030109</v>
      </c>
      <c r="V272" s="100">
        <f t="shared" si="83"/>
        <v>0.14440881984600271</v>
      </c>
      <c r="W272" s="97">
        <v>2.7479379277718601</v>
      </c>
      <c r="X272" s="97">
        <v>3.5723193061034184</v>
      </c>
      <c r="Y272" s="96">
        <f t="shared" si="89"/>
        <v>8.706883322126862E-3</v>
      </c>
      <c r="Z272" s="100">
        <f t="shared" si="84"/>
        <v>0.11108370757384824</v>
      </c>
      <c r="AA272" s="93">
        <v>2.0632809009412401</v>
      </c>
      <c r="AB272" s="95">
        <v>90</v>
      </c>
      <c r="AC272" s="114">
        <f t="shared" si="90"/>
        <v>90</v>
      </c>
      <c r="AD272" s="79">
        <f t="shared" si="78"/>
        <v>61.498267536591612</v>
      </c>
      <c r="AE272" s="79">
        <f t="shared" si="85"/>
        <v>61.498267536591612</v>
      </c>
      <c r="AF272" s="80">
        <f t="shared" si="91"/>
        <v>362983.68441192614</v>
      </c>
      <c r="AG272" s="96">
        <f t="shared" si="92"/>
        <v>6.0922953062235864E-2</v>
      </c>
      <c r="AH272" s="100">
        <f t="shared" si="93"/>
        <v>0.77726406248057522</v>
      </c>
    </row>
    <row r="273" spans="1:34">
      <c r="A273" s="20">
        <v>2041</v>
      </c>
      <c r="B273" s="20">
        <v>42</v>
      </c>
      <c r="C273" s="20" t="s">
        <v>16</v>
      </c>
      <c r="D273" s="24">
        <v>12.436349999999999</v>
      </c>
      <c r="E273" s="24">
        <v>16.099206441052601</v>
      </c>
      <c r="F273" s="24">
        <v>20.745143290000001</v>
      </c>
      <c r="G273" s="23">
        <v>38685.193700000003</v>
      </c>
      <c r="H273" s="23">
        <v>36728.087899999999</v>
      </c>
      <c r="I273" s="92">
        <v>45762.772900000004</v>
      </c>
      <c r="J273" s="93">
        <v>10.13997253</v>
      </c>
      <c r="K273" s="94">
        <f t="shared" si="79"/>
        <v>-3.3460371438878003</v>
      </c>
      <c r="L273" s="94">
        <f t="shared" si="80"/>
        <v>-5.7724799999999998</v>
      </c>
      <c r="M273" s="94">
        <f t="shared" si="81"/>
        <v>-0.69458416269277345</v>
      </c>
      <c r="N273" s="94">
        <f t="shared" si="82"/>
        <v>0.32687122341942609</v>
      </c>
      <c r="O273" s="95">
        <v>30</v>
      </c>
      <c r="P273" s="96">
        <f t="shared" si="86"/>
        <v>12.570062905974254</v>
      </c>
      <c r="Q273" s="97">
        <v>0.22347069128515101</v>
      </c>
      <c r="R273" s="97">
        <v>2.2138012957600799E-4</v>
      </c>
      <c r="S273" s="96">
        <f t="shared" si="87"/>
        <v>1.2452470339174444E-2</v>
      </c>
      <c r="T273" s="98">
        <v>590234</v>
      </c>
      <c r="U273" s="99">
        <f t="shared" si="88"/>
        <v>74192.785092448074</v>
      </c>
      <c r="V273" s="100">
        <f t="shared" si="83"/>
        <v>0.15887046174301747</v>
      </c>
      <c r="W273" s="97">
        <v>2.7479379277718601</v>
      </c>
      <c r="X273" s="97">
        <v>3.8471130988806039</v>
      </c>
      <c r="Y273" s="96">
        <f t="shared" si="89"/>
        <v>8.8946216708388898E-3</v>
      </c>
      <c r="Z273" s="100">
        <f t="shared" si="84"/>
        <v>0.11347890124501248</v>
      </c>
      <c r="AA273" s="93">
        <v>2.11773693498913</v>
      </c>
      <c r="AB273" s="95">
        <v>100</v>
      </c>
      <c r="AC273" s="114">
        <f t="shared" si="90"/>
        <v>100</v>
      </c>
      <c r="AD273" s="79">
        <f t="shared" si="78"/>
        <v>65.578961651432849</v>
      </c>
      <c r="AE273" s="79">
        <f t="shared" si="85"/>
        <v>65.578961651432849</v>
      </c>
      <c r="AF273" s="80">
        <f t="shared" si="91"/>
        <v>387069.32851371815</v>
      </c>
      <c r="AG273" s="96">
        <f t="shared" si="92"/>
        <v>6.496547240429526E-2</v>
      </c>
      <c r="AH273" s="100">
        <f t="shared" si="93"/>
        <v>0.8288391232504555</v>
      </c>
    </row>
    <row r="274" spans="1:34">
      <c r="A274" s="20">
        <v>2042</v>
      </c>
      <c r="B274" s="20">
        <v>43</v>
      </c>
      <c r="C274" s="20" t="s">
        <v>16</v>
      </c>
      <c r="D274" s="24">
        <v>13.858499999999999</v>
      </c>
      <c r="E274" s="24">
        <v>16.153551004736801</v>
      </c>
      <c r="F274" s="24">
        <v>20.881282769999999</v>
      </c>
      <c r="G274" s="23">
        <v>39192.984100000001</v>
      </c>
      <c r="H274" s="23">
        <v>37135.964099999997</v>
      </c>
      <c r="I274" s="92">
        <v>46664.039599999996</v>
      </c>
      <c r="J274" s="93">
        <v>10.13997253</v>
      </c>
      <c r="K274" s="94">
        <f t="shared" si="79"/>
        <v>-3.3899579667454001</v>
      </c>
      <c r="L274" s="94">
        <f t="shared" si="80"/>
        <v>-5.9099200000000005</v>
      </c>
      <c r="M274" s="94">
        <f t="shared" si="81"/>
        <v>-0.69692880454836459</v>
      </c>
      <c r="N274" s="94">
        <f t="shared" si="82"/>
        <v>0.14316575870623449</v>
      </c>
      <c r="O274" s="95">
        <v>30</v>
      </c>
      <c r="P274" s="96">
        <f t="shared" si="86"/>
        <v>13.928087050697723</v>
      </c>
      <c r="Q274" s="97">
        <v>0.22347069128515101</v>
      </c>
      <c r="R274" s="97">
        <v>2.2138012957600799E-4</v>
      </c>
      <c r="S274" s="96">
        <f t="shared" si="87"/>
        <v>1.3797790208179591E-2</v>
      </c>
      <c r="T274" s="98">
        <v>590234</v>
      </c>
      <c r="U274" s="99">
        <f t="shared" si="88"/>
        <v>82208.305322815198</v>
      </c>
      <c r="V274" s="100">
        <f t="shared" si="83"/>
        <v>0.17603425197574921</v>
      </c>
      <c r="W274" s="97">
        <v>2.7479379277718601</v>
      </c>
      <c r="X274" s="97">
        <v>3.8471130988806039</v>
      </c>
      <c r="Y274" s="96">
        <f t="shared" si="89"/>
        <v>9.8555644344139933E-3</v>
      </c>
      <c r="Z274" s="100">
        <f t="shared" si="84"/>
        <v>0.12573875141124941</v>
      </c>
      <c r="AA274" s="93">
        <v>2.1721929690370301</v>
      </c>
      <c r="AB274" s="95">
        <v>100</v>
      </c>
      <c r="AC274" s="114">
        <f t="shared" si="90"/>
        <v>100</v>
      </c>
      <c r="AD274" s="79">
        <f t="shared" si="78"/>
        <v>69.871820007085205</v>
      </c>
      <c r="AE274" s="79">
        <f t="shared" si="85"/>
        <v>69.871820007085205</v>
      </c>
      <c r="AF274" s="80">
        <f t="shared" si="91"/>
        <v>412407.23810061929</v>
      </c>
      <c r="AG274" s="96">
        <f t="shared" si="92"/>
        <v>6.9218171196966494E-2</v>
      </c>
      <c r="AH274" s="100">
        <f t="shared" si="93"/>
        <v>0.88309568459476817</v>
      </c>
    </row>
    <row r="275" spans="1:34">
      <c r="A275" s="20">
        <v>2043</v>
      </c>
      <c r="B275" s="20">
        <v>44</v>
      </c>
      <c r="C275" s="20" t="s">
        <v>16</v>
      </c>
      <c r="D275" s="24">
        <v>13.90269</v>
      </c>
      <c r="E275" s="24">
        <v>16.645070363157899</v>
      </c>
      <c r="F275" s="24">
        <v>20.68533</v>
      </c>
      <c r="G275" s="23">
        <v>39707.439899999998</v>
      </c>
      <c r="H275" s="23">
        <v>37548.3698</v>
      </c>
      <c r="I275" s="92">
        <v>47583.055999999997</v>
      </c>
      <c r="J275" s="93">
        <v>10.13997253</v>
      </c>
      <c r="K275" s="94">
        <f t="shared" si="79"/>
        <v>-3.4344553067105998</v>
      </c>
      <c r="L275" s="94">
        <f t="shared" si="80"/>
        <v>-6.0473600000000003</v>
      </c>
      <c r="M275" s="94">
        <f t="shared" si="81"/>
        <v>-0.71813491574808441</v>
      </c>
      <c r="N275" s="94">
        <f t="shared" si="82"/>
        <v>-5.9977692458684895E-2</v>
      </c>
      <c r="O275" s="95">
        <v>30</v>
      </c>
      <c r="P275" s="96">
        <f t="shared" si="86"/>
        <v>15.449697892452134</v>
      </c>
      <c r="Q275" s="97">
        <v>0.22347069128515101</v>
      </c>
      <c r="R275" s="97">
        <v>2.2138012957600799E-4</v>
      </c>
      <c r="S275" s="96">
        <f t="shared" si="87"/>
        <v>1.5305166425502068E-2</v>
      </c>
      <c r="T275" s="98">
        <v>590234</v>
      </c>
      <c r="U275" s="99">
        <f t="shared" si="88"/>
        <v>91189.369858535923</v>
      </c>
      <c r="V275" s="100">
        <f t="shared" si="83"/>
        <v>0.19526558111315645</v>
      </c>
      <c r="W275" s="97">
        <v>2.7479379277718601</v>
      </c>
      <c r="X275" s="97">
        <v>3.8471130988806039</v>
      </c>
      <c r="Y275" s="96">
        <f t="shared" si="89"/>
        <v>1.0932261732501478E-2</v>
      </c>
      <c r="Z275" s="100">
        <f t="shared" si="84"/>
        <v>0.13947541508082603</v>
      </c>
      <c r="AA275" s="93">
        <v>2.2266490030849302</v>
      </c>
      <c r="AB275" s="95">
        <v>100</v>
      </c>
      <c r="AC275" s="114">
        <f t="shared" si="90"/>
        <v>100</v>
      </c>
      <c r="AD275" s="79">
        <f t="shared" si="78"/>
        <v>74.326631378747066</v>
      </c>
      <c r="AE275" s="79">
        <f t="shared" si="85"/>
        <v>74.326631378747066</v>
      </c>
      <c r="AF275" s="80">
        <f t="shared" si="91"/>
        <v>438701.04945203394</v>
      </c>
      <c r="AG275" s="96">
        <f t="shared" si="92"/>
        <v>7.3631307939971261E-2</v>
      </c>
      <c r="AH275" s="100">
        <f t="shared" si="93"/>
        <v>0.93939913708247158</v>
      </c>
    </row>
    <row r="276" spans="1:34">
      <c r="A276" s="20">
        <v>2044</v>
      </c>
      <c r="B276" s="20">
        <v>45</v>
      </c>
      <c r="C276" s="20" t="s">
        <v>16</v>
      </c>
      <c r="D276" s="24">
        <v>13.38021</v>
      </c>
      <c r="E276" s="24">
        <v>15.8094739626316</v>
      </c>
      <c r="F276" s="24">
        <v>20.997679999999999</v>
      </c>
      <c r="G276" s="23">
        <v>40228.648500000003</v>
      </c>
      <c r="H276" s="23">
        <v>37965.355499999998</v>
      </c>
      <c r="I276" s="92">
        <v>48520.171900000001</v>
      </c>
      <c r="J276" s="93">
        <v>10.13997253</v>
      </c>
      <c r="K276" s="94">
        <f t="shared" si="79"/>
        <v>-3.4795367233590002</v>
      </c>
      <c r="L276" s="94">
        <f t="shared" si="80"/>
        <v>-6.1848000000000001</v>
      </c>
      <c r="M276" s="94">
        <f t="shared" si="81"/>
        <v>-0.68208394464377775</v>
      </c>
      <c r="N276" s="94">
        <f t="shared" si="82"/>
        <v>-0.20644813800277884</v>
      </c>
      <c r="O276" s="95">
        <v>30</v>
      </c>
      <c r="P276" s="96">
        <f t="shared" si="86"/>
        <v>16.542885003294462</v>
      </c>
      <c r="Q276" s="97">
        <v>0.22347069128515101</v>
      </c>
      <c r="R276" s="97">
        <v>2.2138012957600799E-4</v>
      </c>
      <c r="S276" s="96">
        <f t="shared" si="87"/>
        <v>1.6388126803247034E-2</v>
      </c>
      <c r="T276" s="98">
        <v>590234</v>
      </c>
      <c r="U276" s="99">
        <f t="shared" si="88"/>
        <v>97641.731870345029</v>
      </c>
      <c r="V276" s="100">
        <f t="shared" si="83"/>
        <v>0.20908215008104059</v>
      </c>
      <c r="W276" s="97">
        <v>2.7479379277718601</v>
      </c>
      <c r="X276" s="97">
        <v>3.8471130988806039</v>
      </c>
      <c r="Y276" s="96">
        <f t="shared" si="89"/>
        <v>1.170580485946217E-2</v>
      </c>
      <c r="Z276" s="100">
        <f t="shared" si="84"/>
        <v>0.14934439291502902</v>
      </c>
      <c r="AA276" s="93">
        <v>2.2811050371328299</v>
      </c>
      <c r="AB276" s="95">
        <v>100</v>
      </c>
      <c r="AC276" s="114">
        <f t="shared" si="90"/>
        <v>100</v>
      </c>
      <c r="AD276" s="79">
        <f t="shared" si="78"/>
        <v>78.351385338475396</v>
      </c>
      <c r="AE276" s="79">
        <f t="shared" si="85"/>
        <v>78.351385338475396</v>
      </c>
      <c r="AF276" s="80">
        <f t="shared" si="91"/>
        <v>462456.51573869691</v>
      </c>
      <c r="AG276" s="96">
        <f t="shared" si="92"/>
        <v>7.7618410445414732E-2</v>
      </c>
      <c r="AH276" s="100">
        <f t="shared" si="93"/>
        <v>0.99026718163936733</v>
      </c>
    </row>
    <row r="277" spans="1:34">
      <c r="A277" s="20">
        <v>2045</v>
      </c>
      <c r="B277" s="20">
        <v>46</v>
      </c>
      <c r="C277" s="20" t="s">
        <v>16</v>
      </c>
      <c r="D277" s="24">
        <v>13.588760000000001</v>
      </c>
      <c r="E277" s="24">
        <v>16.3721000242105</v>
      </c>
      <c r="F277" s="24">
        <v>18.678419999999999</v>
      </c>
      <c r="G277" s="23">
        <v>40756.698600000003</v>
      </c>
      <c r="H277" s="23">
        <v>38386.971899999997</v>
      </c>
      <c r="I277" s="92">
        <v>49475.743699999999</v>
      </c>
      <c r="J277" s="93">
        <v>10.13997253</v>
      </c>
      <c r="K277" s="94">
        <f t="shared" si="79"/>
        <v>-3.5252098887084005</v>
      </c>
      <c r="L277" s="94">
        <f t="shared" si="80"/>
        <v>-6.3222400000000007</v>
      </c>
      <c r="M277" s="94">
        <f t="shared" si="81"/>
        <v>-0.70635788344453787</v>
      </c>
      <c r="N277" s="94">
        <f t="shared" si="82"/>
        <v>-0.41383524215293943</v>
      </c>
      <c r="O277" s="95">
        <v>30</v>
      </c>
      <c r="P277" s="96">
        <f t="shared" si="86"/>
        <v>18.060214213472619</v>
      </c>
      <c r="Q277" s="97">
        <v>0.22347069128515101</v>
      </c>
      <c r="R277" s="97">
        <v>2.2138012957600799E-4</v>
      </c>
      <c r="S277" s="96">
        <f t="shared" si="87"/>
        <v>1.7891261443530055E-2</v>
      </c>
      <c r="T277" s="98">
        <v>590234</v>
      </c>
      <c r="U277" s="99">
        <f t="shared" si="88"/>
        <v>106597.52476074798</v>
      </c>
      <c r="V277" s="100">
        <f t="shared" si="83"/>
        <v>0.228259364550079</v>
      </c>
      <c r="W277" s="97">
        <v>2.7479379277718601</v>
      </c>
      <c r="X277" s="97">
        <v>3.8471130988806039</v>
      </c>
      <c r="Y277" s="96">
        <f t="shared" si="89"/>
        <v>1.2779472459664322E-2</v>
      </c>
      <c r="Z277" s="100">
        <f t="shared" si="84"/>
        <v>0.16304240325005642</v>
      </c>
      <c r="AA277" s="93">
        <v>2.33556107118073</v>
      </c>
      <c r="AB277" s="95">
        <v>100</v>
      </c>
      <c r="AC277" s="114">
        <f t="shared" si="90"/>
        <v>100</v>
      </c>
      <c r="AD277" s="79">
        <f t="shared" si="78"/>
        <v>82.798647716518147</v>
      </c>
      <c r="AE277" s="79">
        <f t="shared" si="85"/>
        <v>82.798647716518147</v>
      </c>
      <c r="AF277" s="80">
        <f t="shared" si="91"/>
        <v>488705.77036311373</v>
      </c>
      <c r="AG277" s="96">
        <f t="shared" si="92"/>
        <v>8.2024068815412479E-2</v>
      </c>
      <c r="AH277" s="100">
        <f t="shared" si="93"/>
        <v>1.0464752239361326</v>
      </c>
    </row>
    <row r="278" spans="1:34">
      <c r="A278" s="20">
        <v>2046</v>
      </c>
      <c r="B278" s="20">
        <v>47</v>
      </c>
      <c r="C278" s="20" t="s">
        <v>16</v>
      </c>
      <c r="D278" s="24">
        <v>14.155049999999999</v>
      </c>
      <c r="E278" s="24">
        <v>16.323337551579002</v>
      </c>
      <c r="F278" s="24">
        <v>19.116320000000002</v>
      </c>
      <c r="G278" s="23">
        <v>41291.68</v>
      </c>
      <c r="H278" s="23">
        <v>38813.270499999999</v>
      </c>
      <c r="I278" s="92">
        <v>50450.1348</v>
      </c>
      <c r="J278" s="93">
        <v>10.13997253</v>
      </c>
      <c r="K278" s="94">
        <f t="shared" si="79"/>
        <v>-3.5714825699200001</v>
      </c>
      <c r="L278" s="94">
        <f t="shared" si="80"/>
        <v>-6.4596800000000005</v>
      </c>
      <c r="M278" s="94">
        <f t="shared" si="81"/>
        <v>-0.70425407532532447</v>
      </c>
      <c r="N278" s="94">
        <f t="shared" si="82"/>
        <v>-0.59544411524532592</v>
      </c>
      <c r="O278" s="95">
        <v>30</v>
      </c>
      <c r="P278" s="96">
        <f t="shared" si="86"/>
        <v>19.338399037964898</v>
      </c>
      <c r="Q278" s="97">
        <v>0.22347069128515101</v>
      </c>
      <c r="R278" s="97">
        <v>2.2138012957600799E-4</v>
      </c>
      <c r="S278" s="96">
        <f t="shared" si="87"/>
        <v>1.9157488886783994E-2</v>
      </c>
      <c r="T278" s="98">
        <v>590234</v>
      </c>
      <c r="U278" s="99">
        <f t="shared" si="88"/>
        <v>114141.80617774173</v>
      </c>
      <c r="V278" s="100">
        <f t="shared" si="83"/>
        <v>0.24441408189548652</v>
      </c>
      <c r="W278" s="97">
        <v>2.7479379277718601</v>
      </c>
      <c r="X278" s="97">
        <v>3.8471130988806039</v>
      </c>
      <c r="Y278" s="96">
        <f t="shared" si="89"/>
        <v>1.368392063341714E-2</v>
      </c>
      <c r="Z278" s="100">
        <f t="shared" si="84"/>
        <v>0.17458148706820464</v>
      </c>
      <c r="AA278" s="93">
        <v>2.3900171052286199</v>
      </c>
      <c r="AB278" s="95">
        <v>100</v>
      </c>
      <c r="AC278" s="114">
        <f t="shared" si="90"/>
        <v>100</v>
      </c>
      <c r="AD278" s="79">
        <f t="shared" si="78"/>
        <v>87.005132027853577</v>
      </c>
      <c r="AE278" s="79">
        <f t="shared" si="85"/>
        <v>87.005132027853577</v>
      </c>
      <c r="AF278" s="80">
        <f t="shared" si="91"/>
        <v>513533.87097328127</v>
      </c>
      <c r="AG278" s="96">
        <f t="shared" si="92"/>
        <v>8.6191201590397365E-2</v>
      </c>
      <c r="AH278" s="100">
        <f t="shared" si="93"/>
        <v>1.0996401213479821</v>
      </c>
    </row>
    <row r="279" spans="1:34">
      <c r="A279" s="20">
        <v>2047</v>
      </c>
      <c r="B279" s="20">
        <v>48</v>
      </c>
      <c r="C279" s="20" t="s">
        <v>16</v>
      </c>
      <c r="D279" s="24">
        <v>13.127890000000001</v>
      </c>
      <c r="E279" s="24">
        <v>16.197829555263201</v>
      </c>
      <c r="F279" s="24">
        <v>20.769770000000001</v>
      </c>
      <c r="G279" s="23">
        <v>41833.683700000001</v>
      </c>
      <c r="H279" s="23">
        <v>39244.303200000002</v>
      </c>
      <c r="I279" s="92">
        <v>51443.715900000003</v>
      </c>
      <c r="J279" s="93">
        <v>10.13997253</v>
      </c>
      <c r="K279" s="94">
        <f t="shared" si="79"/>
        <v>-3.6183626379478002</v>
      </c>
      <c r="L279" s="94">
        <f t="shared" si="80"/>
        <v>-6.5971200000000003</v>
      </c>
      <c r="M279" s="94">
        <f t="shared" si="81"/>
        <v>-0.69883915833227561</v>
      </c>
      <c r="N279" s="94">
        <f t="shared" si="82"/>
        <v>-0.77434926628007694</v>
      </c>
      <c r="O279" s="95">
        <v>30</v>
      </c>
      <c r="P279" s="96">
        <f t="shared" si="86"/>
        <v>20.533829266056468</v>
      </c>
      <c r="Q279" s="97">
        <v>0.22347069128515101</v>
      </c>
      <c r="R279" s="97">
        <v>2.2138012957600799E-4</v>
      </c>
      <c r="S279" s="96">
        <f t="shared" si="87"/>
        <v>2.0341735900439577E-2</v>
      </c>
      <c r="T279" s="98">
        <v>590234</v>
      </c>
      <c r="U279" s="99">
        <f t="shared" si="88"/>
        <v>121197.64183021574</v>
      </c>
      <c r="V279" s="100">
        <f t="shared" si="83"/>
        <v>0.25952288077255536</v>
      </c>
      <c r="W279" s="97">
        <v>2.7479379277718601</v>
      </c>
      <c r="X279" s="97">
        <v>3.8471130988806039</v>
      </c>
      <c r="Y279" s="96">
        <f t="shared" si="89"/>
        <v>1.452981135745684E-2</v>
      </c>
      <c r="Z279" s="100">
        <f t="shared" si="84"/>
        <v>0.185373486266111</v>
      </c>
      <c r="AA279" s="93">
        <v>2.4444731392765302</v>
      </c>
      <c r="AB279" s="95">
        <v>100</v>
      </c>
      <c r="AC279" s="114">
        <f t="shared" si="90"/>
        <v>100</v>
      </c>
      <c r="AD279" s="79">
        <f t="shared" si="78"/>
        <v>91.127228061766857</v>
      </c>
      <c r="AE279" s="79">
        <f t="shared" si="85"/>
        <v>91.127228061766857</v>
      </c>
      <c r="AF279" s="80">
        <f t="shared" si="91"/>
        <v>537863.88327808899</v>
      </c>
      <c r="AG279" s="96">
        <f t="shared" si="92"/>
        <v>9.0274735537800105E-2</v>
      </c>
      <c r="AH279" s="100">
        <f t="shared" si="93"/>
        <v>1.1517384525302083</v>
      </c>
    </row>
    <row r="280" spans="1:34">
      <c r="A280" s="20">
        <v>2048</v>
      </c>
      <c r="B280" s="20">
        <v>49</v>
      </c>
      <c r="C280" s="20" t="s">
        <v>16</v>
      </c>
      <c r="D280" s="24">
        <v>13.805759999999999</v>
      </c>
      <c r="E280" s="24">
        <v>16.207020897894701</v>
      </c>
      <c r="F280" s="24">
        <v>18.614223890000002</v>
      </c>
      <c r="G280" s="23">
        <v>42382.801899999999</v>
      </c>
      <c r="H280" s="23">
        <v>39680.1227</v>
      </c>
      <c r="I280" s="92">
        <v>52456.864800000003</v>
      </c>
      <c r="J280" s="93">
        <v>10.13997253</v>
      </c>
      <c r="K280" s="94">
        <f t="shared" si="79"/>
        <v>-3.6658580675386001</v>
      </c>
      <c r="L280" s="94">
        <f t="shared" si="80"/>
        <v>-6.7345600000000001</v>
      </c>
      <c r="M280" s="94">
        <f t="shared" si="81"/>
        <v>-0.69923570961876902</v>
      </c>
      <c r="N280" s="94">
        <f t="shared" si="82"/>
        <v>-0.95968124715737002</v>
      </c>
      <c r="O280" s="95">
        <v>30</v>
      </c>
      <c r="P280" s="96">
        <f t="shared" si="86"/>
        <v>21.69173942868505</v>
      </c>
      <c r="Q280" s="97">
        <v>0.22347069128515101</v>
      </c>
      <c r="R280" s="97">
        <v>2.2138012957600799E-4</v>
      </c>
      <c r="S280" s="96">
        <f t="shared" si="87"/>
        <v>2.1488813847735141E-2</v>
      </c>
      <c r="T280" s="98">
        <v>590234</v>
      </c>
      <c r="U280" s="99">
        <f t="shared" si="88"/>
        <v>128032.02129950492</v>
      </c>
      <c r="V280" s="100">
        <f t="shared" si="83"/>
        <v>0.27415747119344375</v>
      </c>
      <c r="W280" s="97">
        <v>2.7479379277718601</v>
      </c>
      <c r="X280" s="97">
        <v>3.8471130988806039</v>
      </c>
      <c r="Y280" s="96">
        <f t="shared" si="89"/>
        <v>1.5349152748382243E-2</v>
      </c>
      <c r="Z280" s="100">
        <f t="shared" si="84"/>
        <v>0.19582676513817412</v>
      </c>
      <c r="AA280" s="93">
        <v>2.4989291733244299</v>
      </c>
      <c r="AB280" s="95">
        <v>100</v>
      </c>
      <c r="AC280" s="114">
        <f t="shared" si="90"/>
        <v>100</v>
      </c>
      <c r="AD280" s="79">
        <f t="shared" si="78"/>
        <v>95.210170349195693</v>
      </c>
      <c r="AE280" s="79">
        <f t="shared" si="85"/>
        <v>95.210170349195693</v>
      </c>
      <c r="AF280" s="80">
        <f t="shared" si="91"/>
        <v>561962.7968588717</v>
      </c>
      <c r="AG280" s="96">
        <f t="shared" si="92"/>
        <v>9.4319482020859005E-2</v>
      </c>
      <c r="AH280" s="100">
        <f t="shared" si="93"/>
        <v>1.2033419274949693</v>
      </c>
    </row>
    <row r="281" spans="1:34">
      <c r="A281" s="20">
        <v>2049</v>
      </c>
      <c r="B281" s="20">
        <v>50</v>
      </c>
      <c r="C281" s="20" t="s">
        <v>16</v>
      </c>
      <c r="D281" s="24">
        <v>12.856529999999999</v>
      </c>
      <c r="E281" s="24">
        <v>16.367721387368402</v>
      </c>
      <c r="F281" s="24">
        <v>20.528790000000001</v>
      </c>
      <c r="G281" s="23">
        <v>42939.127899999999</v>
      </c>
      <c r="H281" s="23">
        <v>40120.782099999997</v>
      </c>
      <c r="I281" s="92">
        <v>53489.967100000002</v>
      </c>
      <c r="J281" s="93">
        <v>10.13997253</v>
      </c>
      <c r="K281" s="94">
        <f t="shared" si="79"/>
        <v>-3.7139769285825999</v>
      </c>
      <c r="L281" s="94">
        <f t="shared" si="80"/>
        <v>-6.8719999999999999</v>
      </c>
      <c r="M281" s="94">
        <f t="shared" si="81"/>
        <v>-0.70616897153662239</v>
      </c>
      <c r="N281" s="94">
        <f t="shared" si="82"/>
        <v>-1.1521733701192225</v>
      </c>
      <c r="O281" s="95">
        <v>30</v>
      </c>
      <c r="P281" s="96">
        <f t="shared" si="86"/>
        <v>22.797230038451836</v>
      </c>
      <c r="Q281" s="97">
        <v>0.22347069128515101</v>
      </c>
      <c r="R281" s="97">
        <v>2.2138012957600799E-4</v>
      </c>
      <c r="S281" s="96">
        <f t="shared" si="87"/>
        <v>2.2583962625535935E-2</v>
      </c>
      <c r="T281" s="98">
        <v>590234</v>
      </c>
      <c r="U281" s="99">
        <f t="shared" si="88"/>
        <v>134557.0027451558</v>
      </c>
      <c r="V281" s="100">
        <f t="shared" si="83"/>
        <v>0.2881295415752671</v>
      </c>
      <c r="W281" s="97">
        <v>2.7479379277718601</v>
      </c>
      <c r="X281" s="97">
        <v>3.8471130988806039</v>
      </c>
      <c r="Y281" s="96">
        <f t="shared" si="89"/>
        <v>1.6131401875382811E-2</v>
      </c>
      <c r="Z281" s="100">
        <f t="shared" si="84"/>
        <v>0.20580681541090506</v>
      </c>
      <c r="AA281" s="93">
        <v>2.55338520737233</v>
      </c>
      <c r="AB281" s="95">
        <v>100</v>
      </c>
      <c r="AC281" s="114">
        <f t="shared" si="90"/>
        <v>100</v>
      </c>
      <c r="AD281" s="79">
        <f t="shared" si="78"/>
        <v>99.239059402741319</v>
      </c>
      <c r="AE281" s="79">
        <f t="shared" si="85"/>
        <v>99.239059402741319</v>
      </c>
      <c r="AF281" s="80">
        <f t="shared" si="91"/>
        <v>585742.66987517616</v>
      </c>
      <c r="AG281" s="96">
        <f t="shared" si="92"/>
        <v>9.8310680936439396E-2</v>
      </c>
      <c r="AH281" s="100">
        <f t="shared" si="93"/>
        <v>1.2542622346593806</v>
      </c>
    </row>
    <row r="282" spans="1:34">
      <c r="A282" s="20">
        <v>2050</v>
      </c>
      <c r="B282" s="20">
        <v>51</v>
      </c>
      <c r="C282" s="20" t="s">
        <v>16</v>
      </c>
      <c r="D282" s="24">
        <v>14.05045</v>
      </c>
      <c r="E282" s="24">
        <v>16.4213728036842</v>
      </c>
      <c r="F282" s="24">
        <v>21.649809999999999</v>
      </c>
      <c r="G282" s="23">
        <v>43502.756300000001</v>
      </c>
      <c r="H282" s="23">
        <v>40566.335200000001</v>
      </c>
      <c r="I282" s="92">
        <v>54543.415500000003</v>
      </c>
      <c r="J282" s="93">
        <v>10.13997253</v>
      </c>
      <c r="K282" s="94">
        <f t="shared" si="79"/>
        <v>-3.7627274034122</v>
      </c>
      <c r="L282" s="94">
        <f t="shared" si="80"/>
        <v>-7.0094400000000006</v>
      </c>
      <c r="M282" s="94">
        <f t="shared" si="81"/>
        <v>-0.70848370824215112</v>
      </c>
      <c r="N282" s="94">
        <f t="shared" si="82"/>
        <v>-1.3406785816543516</v>
      </c>
      <c r="O282" s="95">
        <v>30</v>
      </c>
      <c r="P282" s="96">
        <f t="shared" si="86"/>
        <v>23.778045353897724</v>
      </c>
      <c r="Q282" s="97">
        <v>0.22347069128515101</v>
      </c>
      <c r="R282" s="97">
        <v>2.2138012957600799E-4</v>
      </c>
      <c r="S282" s="96">
        <f t="shared" si="87"/>
        <v>2.3555602442707661E-2</v>
      </c>
      <c r="T282" s="98">
        <v>590234</v>
      </c>
      <c r="U282" s="99">
        <f t="shared" si="88"/>
        <v>140346.10821412469</v>
      </c>
      <c r="V282" s="100">
        <f t="shared" si="83"/>
        <v>0.3005258663363351</v>
      </c>
      <c r="W282" s="97">
        <v>2.7479379277718601</v>
      </c>
      <c r="X282" s="97">
        <v>3.8471130988806039</v>
      </c>
      <c r="Y282" s="96">
        <f t="shared" si="89"/>
        <v>1.6825430316219758E-2</v>
      </c>
      <c r="Z282" s="100">
        <f t="shared" si="84"/>
        <v>0.21466133309738228</v>
      </c>
      <c r="AA282" s="93">
        <v>2.6078412414202301</v>
      </c>
      <c r="AB282" s="95">
        <v>100</v>
      </c>
      <c r="AC282" s="114">
        <f t="shared" si="90"/>
        <v>100</v>
      </c>
      <c r="AD282" s="79">
        <f t="shared" si="78"/>
        <v>103.14163948094459</v>
      </c>
      <c r="AE282" s="79">
        <f t="shared" si="85"/>
        <v>100</v>
      </c>
      <c r="AF282" s="80">
        <f t="shared" si="91"/>
        <v>590234</v>
      </c>
      <c r="AG282" s="96">
        <f t="shared" si="92"/>
        <v>9.9064502956911049E-2</v>
      </c>
      <c r="AH282" s="100">
        <f t="shared" si="93"/>
        <v>1.263879607694804</v>
      </c>
    </row>
    <row r="283" spans="1:34">
      <c r="A283" s="20">
        <v>2016</v>
      </c>
      <c r="B283" s="20">
        <v>17</v>
      </c>
      <c r="C283" s="20" t="s">
        <v>18</v>
      </c>
      <c r="D283" s="24">
        <v>21.99305</v>
      </c>
      <c r="E283" s="24">
        <v>24.8719006868421</v>
      </c>
      <c r="F283" s="24">
        <v>27.270381860000001</v>
      </c>
      <c r="G283" s="23">
        <v>24643.444500000001</v>
      </c>
      <c r="H283" s="23">
        <v>24313.626899999999</v>
      </c>
      <c r="I283" s="92">
        <v>24725.3878</v>
      </c>
      <c r="J283" s="93">
        <v>5.0868021880000001</v>
      </c>
      <c r="K283" s="94">
        <f t="shared" si="79"/>
        <v>-2.1315100885830001</v>
      </c>
      <c r="L283" s="94">
        <f t="shared" si="80"/>
        <v>-2.3364799999999999</v>
      </c>
      <c r="M283" s="94">
        <f t="shared" si="81"/>
        <v>-1.0730732832331156</v>
      </c>
      <c r="N283" s="94">
        <f t="shared" si="82"/>
        <v>-0.45426118381611547</v>
      </c>
      <c r="O283" s="95">
        <v>60</v>
      </c>
      <c r="P283" s="96">
        <f t="shared" si="86"/>
        <v>36.699113377701394</v>
      </c>
      <c r="Q283" s="97">
        <v>33.262635233441202</v>
      </c>
      <c r="R283" s="97">
        <v>1.6098648346073501</v>
      </c>
      <c r="S283" s="96">
        <f t="shared" si="87"/>
        <v>1.776185550946122</v>
      </c>
      <c r="T283" s="98">
        <v>4276494</v>
      </c>
      <c r="U283" s="99">
        <f t="shared" si="88"/>
        <v>1569435.3816505976</v>
      </c>
      <c r="V283" s="100">
        <f t="shared" si="83"/>
        <v>3.3606626769432166</v>
      </c>
      <c r="W283" s="97">
        <v>2.9428675005613099</v>
      </c>
      <c r="X283" s="97">
        <v>2.9428675005613099</v>
      </c>
      <c r="Y283" s="96">
        <f t="shared" si="89"/>
        <v>1.7761855509461217</v>
      </c>
      <c r="Z283" s="100">
        <f t="shared" si="84"/>
        <v>3.3606626769432166</v>
      </c>
      <c r="AA283" s="93">
        <v>63.314722505165498</v>
      </c>
      <c r="AC283" s="114">
        <f t="shared" si="90"/>
        <v>63.314722505165498</v>
      </c>
      <c r="AD283" s="79">
        <f>O283/(EXP(N283)+1)</f>
        <v>36.699113377701394</v>
      </c>
      <c r="AE283" s="79">
        <f t="shared" si="85"/>
        <v>36.699113377701394</v>
      </c>
      <c r="AF283" s="80">
        <f t="shared" si="91"/>
        <v>1569435.3816505976</v>
      </c>
      <c r="AG283" s="96">
        <f t="shared" si="92"/>
        <v>1.7761855509461217</v>
      </c>
      <c r="AH283" s="100">
        <f t="shared" si="93"/>
        <v>3.3606626769432166</v>
      </c>
    </row>
    <row r="284" spans="1:34">
      <c r="A284" s="20">
        <v>2017</v>
      </c>
      <c r="B284" s="20">
        <v>18</v>
      </c>
      <c r="C284" s="20" t="s">
        <v>18</v>
      </c>
      <c r="D284" s="24">
        <v>21.130520000000001</v>
      </c>
      <c r="E284" s="24">
        <v>25.216118743157899</v>
      </c>
      <c r="F284" s="24">
        <v>27.082239999999999</v>
      </c>
      <c r="G284" s="23">
        <v>25212.075799999999</v>
      </c>
      <c r="H284" s="23">
        <v>24541.7359</v>
      </c>
      <c r="I284" s="92">
        <v>25380.022799999999</v>
      </c>
      <c r="J284" s="93">
        <v>5.0868021880000001</v>
      </c>
      <c r="K284" s="94">
        <f t="shared" si="79"/>
        <v>-2.1806932842452</v>
      </c>
      <c r="L284" s="94">
        <f t="shared" si="80"/>
        <v>-2.4739200000000001</v>
      </c>
      <c r="M284" s="94">
        <f t="shared" si="81"/>
        <v>-1.0879242270548044</v>
      </c>
      <c r="N284" s="94">
        <f t="shared" si="82"/>
        <v>-0.6557353233000045</v>
      </c>
      <c r="O284" s="95">
        <v>60</v>
      </c>
      <c r="P284" s="96">
        <f t="shared" si="86"/>
        <v>39.498104299856642</v>
      </c>
      <c r="Q284" s="97">
        <v>33.262635233441202</v>
      </c>
      <c r="R284" s="97">
        <v>1.6098648346073501</v>
      </c>
      <c r="S284" s="96">
        <f t="shared" si="87"/>
        <v>1.9116527809577941</v>
      </c>
      <c r="T284" s="98">
        <v>4276494</v>
      </c>
      <c r="U284" s="99">
        <f t="shared" si="88"/>
        <v>1689134.0604971114</v>
      </c>
      <c r="V284" s="100">
        <f t="shared" si="83"/>
        <v>3.6169757989628195</v>
      </c>
      <c r="W284" s="97">
        <v>2.9428675005613099</v>
      </c>
      <c r="X284" s="97">
        <v>2.9428675005613099</v>
      </c>
      <c r="Y284" s="96">
        <f t="shared" si="89"/>
        <v>1.9116527809577941</v>
      </c>
      <c r="Z284" s="100">
        <f t="shared" si="84"/>
        <v>3.6169757989628195</v>
      </c>
      <c r="AA284" s="93">
        <v>64.346820685980504</v>
      </c>
      <c r="AC284" s="114">
        <f t="shared" si="90"/>
        <v>64.346820685980504</v>
      </c>
      <c r="AD284" s="79">
        <f t="shared" ref="AD284:AD287" si="94">O284/(EXP(N284)+1)</f>
        <v>39.498104299856642</v>
      </c>
      <c r="AE284" s="79">
        <f t="shared" si="85"/>
        <v>39.498104299856642</v>
      </c>
      <c r="AF284" s="80">
        <f t="shared" si="91"/>
        <v>1689134.0604971114</v>
      </c>
      <c r="AG284" s="96">
        <f t="shared" si="92"/>
        <v>1.9116527809577941</v>
      </c>
      <c r="AH284" s="100">
        <f t="shared" si="93"/>
        <v>3.6169757989628195</v>
      </c>
    </row>
    <row r="285" spans="1:34">
      <c r="A285" s="20">
        <v>2018</v>
      </c>
      <c r="B285" s="20">
        <v>19</v>
      </c>
      <c r="C285" s="20" t="s">
        <v>18</v>
      </c>
      <c r="D285" s="24">
        <v>22.715820000000001</v>
      </c>
      <c r="E285" s="24">
        <v>24.975975430526301</v>
      </c>
      <c r="F285" s="24">
        <v>27.386279999999999</v>
      </c>
      <c r="G285" s="23">
        <v>25793.8279</v>
      </c>
      <c r="H285" s="23">
        <v>24771.985000000001</v>
      </c>
      <c r="I285" s="92">
        <v>26051.99</v>
      </c>
      <c r="J285" s="93">
        <v>5.0868021880000001</v>
      </c>
      <c r="K285" s="94">
        <f t="shared" si="79"/>
        <v>-2.2310113503825999</v>
      </c>
      <c r="L285" s="94">
        <f t="shared" si="80"/>
        <v>-2.6113600000000003</v>
      </c>
      <c r="M285" s="94">
        <f t="shared" si="81"/>
        <v>-1.0775634839746269</v>
      </c>
      <c r="N285" s="94">
        <f t="shared" si="82"/>
        <v>-0.83313264635722706</v>
      </c>
      <c r="O285" s="95">
        <v>60</v>
      </c>
      <c r="P285" s="96">
        <f t="shared" si="86"/>
        <v>41.821014221681061</v>
      </c>
      <c r="Q285" s="97">
        <v>33.262635233441202</v>
      </c>
      <c r="R285" s="97">
        <v>1.6098648346073501</v>
      </c>
      <c r="S285" s="96">
        <f t="shared" si="87"/>
        <v>2.0240783591136098</v>
      </c>
      <c r="T285" s="98">
        <v>4276494</v>
      </c>
      <c r="U285" s="99">
        <f t="shared" si="88"/>
        <v>1788473.1639293372</v>
      </c>
      <c r="V285" s="100">
        <f t="shared" si="83"/>
        <v>3.8296925639656401</v>
      </c>
      <c r="W285" s="97">
        <v>2.9428675005613099</v>
      </c>
      <c r="X285" s="97">
        <v>2.9428675005613099</v>
      </c>
      <c r="Y285" s="96">
        <f t="shared" si="89"/>
        <v>2.0240783591136102</v>
      </c>
      <c r="Z285" s="100">
        <f t="shared" si="84"/>
        <v>3.8296925639656401</v>
      </c>
      <c r="AA285" s="93">
        <v>65.378918866795402</v>
      </c>
      <c r="AC285" s="114">
        <f t="shared" si="90"/>
        <v>65.378918866795402</v>
      </c>
      <c r="AD285" s="79">
        <f t="shared" si="94"/>
        <v>41.821014221681061</v>
      </c>
      <c r="AE285" s="79">
        <f t="shared" si="85"/>
        <v>41.821014221681061</v>
      </c>
      <c r="AF285" s="80">
        <f t="shared" si="91"/>
        <v>1788473.1639293372</v>
      </c>
      <c r="AG285" s="96">
        <f t="shared" si="92"/>
        <v>2.0240783591136102</v>
      </c>
      <c r="AH285" s="100">
        <f t="shared" si="93"/>
        <v>3.8296925639656401</v>
      </c>
    </row>
    <row r="286" spans="1:34">
      <c r="A286" s="20">
        <v>2019</v>
      </c>
      <c r="B286" s="20">
        <v>20</v>
      </c>
      <c r="C286" s="20" t="s">
        <v>18</v>
      </c>
      <c r="D286" s="24">
        <v>23.39594</v>
      </c>
      <c r="E286" s="24">
        <v>25.5340789210526</v>
      </c>
      <c r="F286" s="24">
        <v>27.533457479999999</v>
      </c>
      <c r="G286" s="23">
        <v>26389.003499999999</v>
      </c>
      <c r="H286" s="23">
        <v>25004.3943</v>
      </c>
      <c r="I286" s="92">
        <v>26741.748299999999</v>
      </c>
      <c r="J286" s="93">
        <v>5.0868021880000001</v>
      </c>
      <c r="K286" s="94">
        <f t="shared" si="79"/>
        <v>-2.2824904687289997</v>
      </c>
      <c r="L286" s="94">
        <f t="shared" si="80"/>
        <v>-2.7488000000000001</v>
      </c>
      <c r="M286" s="94">
        <f t="shared" si="81"/>
        <v>-1.1016423009698935</v>
      </c>
      <c r="N286" s="94">
        <f t="shared" si="82"/>
        <v>-1.0461305816988933</v>
      </c>
      <c r="O286" s="95">
        <v>60</v>
      </c>
      <c r="P286" s="96">
        <f t="shared" si="86"/>
        <v>44.401870361367429</v>
      </c>
      <c r="Q286" s="97">
        <v>33.262635233441202</v>
      </c>
      <c r="R286" s="97">
        <v>1.6098648346073501</v>
      </c>
      <c r="S286" s="96">
        <f t="shared" si="87"/>
        <v>2.148988171980283</v>
      </c>
      <c r="T286" s="98">
        <v>4276494</v>
      </c>
      <c r="U286" s="99">
        <f t="shared" si="88"/>
        <v>1898843.3218916566</v>
      </c>
      <c r="V286" s="100">
        <f t="shared" si="83"/>
        <v>4.0660303417734749</v>
      </c>
      <c r="W286" s="97">
        <v>2.9428675005613099</v>
      </c>
      <c r="X286" s="97">
        <v>2.9428675005613099</v>
      </c>
      <c r="Y286" s="96">
        <f t="shared" si="89"/>
        <v>2.1489881719802835</v>
      </c>
      <c r="Z286" s="100">
        <f t="shared" si="84"/>
        <v>4.0660303417734749</v>
      </c>
      <c r="AA286" s="93">
        <v>66.4110170476104</v>
      </c>
      <c r="AC286" s="114">
        <f t="shared" si="90"/>
        <v>66.4110170476104</v>
      </c>
      <c r="AD286" s="79">
        <f t="shared" si="94"/>
        <v>44.401870361367429</v>
      </c>
      <c r="AE286" s="79">
        <f t="shared" si="85"/>
        <v>44.401870361367429</v>
      </c>
      <c r="AF286" s="80">
        <f t="shared" si="91"/>
        <v>1898843.3218916566</v>
      </c>
      <c r="AG286" s="96">
        <f t="shared" si="92"/>
        <v>2.1489881719802835</v>
      </c>
      <c r="AH286" s="100">
        <f t="shared" si="93"/>
        <v>4.0660303417734749</v>
      </c>
    </row>
    <row r="287" spans="1:34">
      <c r="A287" s="20">
        <v>2020</v>
      </c>
      <c r="B287" s="20">
        <v>21</v>
      </c>
      <c r="C287" s="20" t="s">
        <v>18</v>
      </c>
      <c r="D287" s="24">
        <v>22.753139999999998</v>
      </c>
      <c r="E287" s="24">
        <v>25.844960136315802</v>
      </c>
      <c r="F287" s="24">
        <v>27.773769999999999</v>
      </c>
      <c r="G287" s="23">
        <v>26997.912400000001</v>
      </c>
      <c r="H287" s="23">
        <v>25238.984</v>
      </c>
      <c r="I287" s="92">
        <v>27449.768800000002</v>
      </c>
      <c r="J287" s="93">
        <v>5.0868021880000001</v>
      </c>
      <c r="K287" s="94">
        <f t="shared" si="79"/>
        <v>-2.3351574351256001</v>
      </c>
      <c r="L287" s="94">
        <f t="shared" si="80"/>
        <v>-2.8862399999999999</v>
      </c>
      <c r="M287" s="94">
        <f t="shared" si="81"/>
        <v>-1.115054960121209</v>
      </c>
      <c r="N287" s="94">
        <f t="shared" si="82"/>
        <v>-1.249650207246809</v>
      </c>
      <c r="O287" s="95">
        <v>60</v>
      </c>
      <c r="P287" s="96">
        <f t="shared" si="86"/>
        <v>46.634358270085862</v>
      </c>
      <c r="Q287" s="97">
        <v>33.262635233441202</v>
      </c>
      <c r="R287" s="97">
        <v>1.6098648346073501</v>
      </c>
      <c r="S287" s="96">
        <f t="shared" si="87"/>
        <v>2.2570374516813279</v>
      </c>
      <c r="T287" s="98">
        <v>4276494</v>
      </c>
      <c r="U287" s="99">
        <f t="shared" si="88"/>
        <v>1994315.5333587257</v>
      </c>
      <c r="V287" s="100">
        <f t="shared" si="83"/>
        <v>4.270466855384611</v>
      </c>
      <c r="W287" s="97">
        <v>2.9428675005613099</v>
      </c>
      <c r="X287" s="97">
        <v>2.9428675005613099</v>
      </c>
      <c r="Y287" s="96">
        <f t="shared" si="89"/>
        <v>2.2570374516813279</v>
      </c>
      <c r="Z287" s="100">
        <f t="shared" si="84"/>
        <v>4.270466855384611</v>
      </c>
      <c r="AA287" s="93">
        <v>67.443115228425299</v>
      </c>
      <c r="AC287" s="114">
        <f t="shared" si="90"/>
        <v>67.443115228425299</v>
      </c>
      <c r="AD287" s="79">
        <f t="shared" si="94"/>
        <v>46.634358270085862</v>
      </c>
      <c r="AE287" s="79">
        <f t="shared" si="85"/>
        <v>46.634358270085862</v>
      </c>
      <c r="AF287" s="80">
        <f t="shared" si="91"/>
        <v>1994315.5333587257</v>
      </c>
      <c r="AG287" s="96">
        <f t="shared" si="92"/>
        <v>2.2570374516813279</v>
      </c>
      <c r="AH287" s="100">
        <f t="shared" si="93"/>
        <v>4.270466855384611</v>
      </c>
    </row>
    <row r="288" spans="1:34">
      <c r="A288" s="20">
        <v>2021</v>
      </c>
      <c r="B288" s="20">
        <v>22</v>
      </c>
      <c r="C288" s="20" t="s">
        <v>18</v>
      </c>
      <c r="D288" s="24">
        <v>22.322209999999998</v>
      </c>
      <c r="E288" s="24">
        <v>25.203482508947399</v>
      </c>
      <c r="F288" s="24">
        <v>27.12448899</v>
      </c>
      <c r="G288" s="23">
        <v>27620.871500000001</v>
      </c>
      <c r="H288" s="23">
        <v>25475.774600000001</v>
      </c>
      <c r="I288" s="92">
        <v>28176.535100000001</v>
      </c>
      <c r="J288" s="93">
        <v>5.0868021880000001</v>
      </c>
      <c r="K288" s="94">
        <f t="shared" si="79"/>
        <v>-2.3890396595209999</v>
      </c>
      <c r="L288" s="94">
        <f t="shared" si="80"/>
        <v>-3.0236800000000001</v>
      </c>
      <c r="M288" s="94">
        <f t="shared" si="81"/>
        <v>-1.0873790493660267</v>
      </c>
      <c r="N288" s="94">
        <f t="shared" si="82"/>
        <v>-1.4132965208870267</v>
      </c>
      <c r="O288" s="95">
        <v>60</v>
      </c>
      <c r="P288" s="96">
        <f t="shared" si="86"/>
        <v>48.257122254420267</v>
      </c>
      <c r="Q288" s="97">
        <v>33.262635233441202</v>
      </c>
      <c r="R288" s="97">
        <v>1.6098648346073501</v>
      </c>
      <c r="S288" s="96">
        <f t="shared" si="87"/>
        <v>2.3355769496769896</v>
      </c>
      <c r="T288" s="98">
        <v>4276494</v>
      </c>
      <c r="U288" s="99">
        <f t="shared" si="88"/>
        <v>2063712.9377829474</v>
      </c>
      <c r="V288" s="100">
        <f t="shared" si="83"/>
        <v>4.4190688747171523</v>
      </c>
      <c r="W288" s="97">
        <v>2.9428675005613099</v>
      </c>
      <c r="X288" s="97">
        <v>3.5314410006735719</v>
      </c>
      <c r="Y288" s="96">
        <f t="shared" si="89"/>
        <v>1.9463141247308242</v>
      </c>
      <c r="Z288" s="100">
        <f t="shared" si="84"/>
        <v>3.6825573955976267</v>
      </c>
      <c r="AA288" s="93">
        <v>68.475213409240297</v>
      </c>
      <c r="AB288" s="95">
        <v>80</v>
      </c>
      <c r="AC288" s="114">
        <f t="shared" si="90"/>
        <v>80</v>
      </c>
      <c r="AD288" s="79">
        <f>(P288/100+0.03*(AC288/100-AA288/100)+(AF287-U287)/T288)*100</f>
        <v>48.602865852143054</v>
      </c>
      <c r="AE288" s="79">
        <f t="shared" si="85"/>
        <v>48.602865852143054</v>
      </c>
      <c r="AF288" s="80">
        <f t="shared" si="91"/>
        <v>2078498.6419949466</v>
      </c>
      <c r="AG288" s="96">
        <f t="shared" si="92"/>
        <v>2.3523104542793232</v>
      </c>
      <c r="AH288" s="100">
        <f t="shared" si="93"/>
        <v>4.4507297923175493</v>
      </c>
    </row>
    <row r="289" spans="1:34">
      <c r="A289" s="20">
        <v>2022</v>
      </c>
      <c r="B289" s="20">
        <v>23</v>
      </c>
      <c r="C289" s="20" t="s">
        <v>18</v>
      </c>
      <c r="D289" s="24">
        <v>22.537520000000001</v>
      </c>
      <c r="E289" s="24">
        <v>25.747302983157901</v>
      </c>
      <c r="F289" s="24">
        <v>27.856860000000001</v>
      </c>
      <c r="G289" s="23">
        <v>28258.205000000002</v>
      </c>
      <c r="H289" s="23">
        <v>25714.786800000002</v>
      </c>
      <c r="I289" s="92">
        <v>28922.543399999999</v>
      </c>
      <c r="J289" s="93">
        <v>5.0868021880000001</v>
      </c>
      <c r="K289" s="94">
        <f t="shared" si="79"/>
        <v>-2.4441651832700004</v>
      </c>
      <c r="L289" s="94">
        <f t="shared" si="80"/>
        <v>-3.1611200000000004</v>
      </c>
      <c r="M289" s="94">
        <f t="shared" si="81"/>
        <v>-1.1108416399053644</v>
      </c>
      <c r="N289" s="94">
        <f t="shared" si="82"/>
        <v>-1.6293246351753652</v>
      </c>
      <c r="O289" s="95">
        <v>60</v>
      </c>
      <c r="P289" s="96">
        <f t="shared" si="86"/>
        <v>50.164625973634514</v>
      </c>
      <c r="Q289" s="97">
        <v>33.262635233441202</v>
      </c>
      <c r="R289" s="97">
        <v>1.6098648346073501</v>
      </c>
      <c r="S289" s="96">
        <f t="shared" si="87"/>
        <v>2.4278974509810607</v>
      </c>
      <c r="T289" s="98">
        <v>4276494</v>
      </c>
      <c r="U289" s="99">
        <f t="shared" si="88"/>
        <v>2145287.2198849218</v>
      </c>
      <c r="V289" s="100">
        <f t="shared" si="83"/>
        <v>4.5937454803702131</v>
      </c>
      <c r="W289" s="97">
        <v>2.9428675005613099</v>
      </c>
      <c r="X289" s="97">
        <v>3.5314410006735719</v>
      </c>
      <c r="Y289" s="96">
        <f t="shared" si="89"/>
        <v>2.0232478758175501</v>
      </c>
      <c r="Z289" s="100">
        <f t="shared" si="84"/>
        <v>3.828121233641844</v>
      </c>
      <c r="AA289" s="93">
        <v>69.507311590055195</v>
      </c>
      <c r="AB289" s="95">
        <v>80</v>
      </c>
      <c r="AC289" s="114">
        <f t="shared" si="90"/>
        <v>80</v>
      </c>
      <c r="AD289" s="79">
        <f t="shared" ref="AD289:AD317" si="95">(P289/100+0.03*(AC289/100-AA289/100)+(AF288-U288)/T289)*100</f>
        <v>50.825150223655648</v>
      </c>
      <c r="AE289" s="79">
        <f t="shared" si="85"/>
        <v>50.825150223655648</v>
      </c>
      <c r="AF289" s="80">
        <f t="shared" si="91"/>
        <v>2173534.4998056204</v>
      </c>
      <c r="AG289" s="96">
        <f t="shared" si="92"/>
        <v>2.4598658971084242</v>
      </c>
      <c r="AH289" s="100">
        <f t="shared" si="93"/>
        <v>4.6542319333102631</v>
      </c>
    </row>
    <row r="290" spans="1:34">
      <c r="A290" s="20">
        <v>2023</v>
      </c>
      <c r="B290" s="20">
        <v>24</v>
      </c>
      <c r="C290" s="20" t="s">
        <v>18</v>
      </c>
      <c r="D290" s="24">
        <v>22.355129999999999</v>
      </c>
      <c r="E290" s="24">
        <v>25.101207165263201</v>
      </c>
      <c r="F290" s="24">
        <v>29.230709999999998</v>
      </c>
      <c r="G290" s="23">
        <v>28910.244500000001</v>
      </c>
      <c r="H290" s="23">
        <v>25956.041399999998</v>
      </c>
      <c r="I290" s="92">
        <v>29688.303100000001</v>
      </c>
      <c r="J290" s="93">
        <v>5.0868021880000001</v>
      </c>
      <c r="K290" s="94">
        <f t="shared" si="79"/>
        <v>-2.5005626877830003</v>
      </c>
      <c r="L290" s="94">
        <f t="shared" si="80"/>
        <v>-3.2985600000000002</v>
      </c>
      <c r="M290" s="94">
        <f t="shared" si="81"/>
        <v>-1.0829664819381155</v>
      </c>
      <c r="N290" s="94">
        <f t="shared" si="82"/>
        <v>-1.7952869817211159</v>
      </c>
      <c r="O290" s="95">
        <v>60</v>
      </c>
      <c r="P290" s="96">
        <f t="shared" si="86"/>
        <v>51.454455210988506</v>
      </c>
      <c r="Q290" s="97">
        <v>33.262635233441202</v>
      </c>
      <c r="R290" s="97">
        <v>1.6098648346073501</v>
      </c>
      <c r="S290" s="96">
        <f t="shared" si="87"/>
        <v>2.4903233747628599</v>
      </c>
      <c r="T290" s="98">
        <v>4276494</v>
      </c>
      <c r="U290" s="99">
        <f t="shared" si="88"/>
        <v>2200446.6898306105</v>
      </c>
      <c r="V290" s="100">
        <f t="shared" si="83"/>
        <v>4.7118595321456276</v>
      </c>
      <c r="W290" s="97">
        <v>2.9428675005613099</v>
      </c>
      <c r="X290" s="97">
        <v>3.5314410006735719</v>
      </c>
      <c r="Y290" s="96">
        <f t="shared" si="89"/>
        <v>2.0752694789690498</v>
      </c>
      <c r="Z290" s="100">
        <f t="shared" si="84"/>
        <v>3.9265496101213566</v>
      </c>
      <c r="AA290" s="93">
        <v>70.539409770870193</v>
      </c>
      <c r="AB290" s="95">
        <v>80</v>
      </c>
      <c r="AC290" s="114">
        <f t="shared" si="90"/>
        <v>80</v>
      </c>
      <c r="AD290" s="79">
        <f t="shared" si="95"/>
        <v>52.398797167883529</v>
      </c>
      <c r="AE290" s="79">
        <f t="shared" si="85"/>
        <v>52.398797167883529</v>
      </c>
      <c r="AF290" s="80">
        <f t="shared" si="91"/>
        <v>2240831.4169567092</v>
      </c>
      <c r="AG290" s="96">
        <f t="shared" si="92"/>
        <v>2.5360281993379488</v>
      </c>
      <c r="AH290" s="100">
        <f t="shared" si="93"/>
        <v>4.798336138164589</v>
      </c>
    </row>
    <row r="291" spans="1:34">
      <c r="A291" s="20">
        <v>2024</v>
      </c>
      <c r="B291" s="20">
        <v>25</v>
      </c>
      <c r="C291" s="20" t="s">
        <v>18</v>
      </c>
      <c r="D291" s="24">
        <v>22.302029999999998</v>
      </c>
      <c r="E291" s="24">
        <v>25.497157748947402</v>
      </c>
      <c r="F291" s="24">
        <v>27.824137489999998</v>
      </c>
      <c r="G291" s="23">
        <v>29577.329399999999</v>
      </c>
      <c r="H291" s="23">
        <v>26199.559399999998</v>
      </c>
      <c r="I291" s="92">
        <v>30474.337299999999</v>
      </c>
      <c r="J291" s="93">
        <v>5.0868021880000001</v>
      </c>
      <c r="K291" s="94">
        <f t="shared" si="79"/>
        <v>-2.5582615291235999</v>
      </c>
      <c r="L291" s="94">
        <f t="shared" si="80"/>
        <v>-3.4359999999999999</v>
      </c>
      <c r="M291" s="94">
        <f t="shared" si="81"/>
        <v>-1.1000493739205868</v>
      </c>
      <c r="N291" s="94">
        <f t="shared" si="82"/>
        <v>-2.0075087150441866</v>
      </c>
      <c r="O291" s="95">
        <v>60</v>
      </c>
      <c r="P291" s="96">
        <f t="shared" si="86"/>
        <v>52.894991607673084</v>
      </c>
      <c r="Q291" s="97">
        <v>33.262635233441202</v>
      </c>
      <c r="R291" s="97">
        <v>1.6098648346073501</v>
      </c>
      <c r="S291" s="96">
        <f t="shared" si="87"/>
        <v>2.5600433134183209</v>
      </c>
      <c r="T291" s="98">
        <v>4276494</v>
      </c>
      <c r="U291" s="99">
        <f t="shared" si="88"/>
        <v>2262051.1424026429</v>
      </c>
      <c r="V291" s="100">
        <f t="shared" si="83"/>
        <v>4.8437743512665081</v>
      </c>
      <c r="W291" s="97">
        <v>2.9428675005613099</v>
      </c>
      <c r="X291" s="97">
        <v>3.5314410006735719</v>
      </c>
      <c r="Y291" s="96">
        <f t="shared" si="89"/>
        <v>2.1333694278486006</v>
      </c>
      <c r="Z291" s="100">
        <f t="shared" si="84"/>
        <v>4.0364786260554224</v>
      </c>
      <c r="AA291" s="93">
        <v>71.571507951685106</v>
      </c>
      <c r="AB291" s="95">
        <v>80</v>
      </c>
      <c r="AC291" s="114">
        <f t="shared" si="90"/>
        <v>80</v>
      </c>
      <c r="AD291" s="79">
        <f t="shared" si="95"/>
        <v>54.092188326017563</v>
      </c>
      <c r="AE291" s="79">
        <f t="shared" si="85"/>
        <v>54.092188326017563</v>
      </c>
      <c r="AF291" s="80">
        <f t="shared" si="91"/>
        <v>2313249.1882308414</v>
      </c>
      <c r="AG291" s="96">
        <f t="shared" si="92"/>
        <v>2.6179859533638301</v>
      </c>
      <c r="AH291" s="100">
        <f t="shared" si="93"/>
        <v>4.9534057281036334</v>
      </c>
    </row>
    <row r="292" spans="1:34">
      <c r="A292" s="20">
        <v>2025</v>
      </c>
      <c r="B292" s="20">
        <v>26</v>
      </c>
      <c r="C292" s="20" t="s">
        <v>18</v>
      </c>
      <c r="D292" s="24">
        <v>22.329329999999999</v>
      </c>
      <c r="E292" s="24">
        <v>25.281934201578999</v>
      </c>
      <c r="F292" s="24">
        <v>28.02182938</v>
      </c>
      <c r="G292" s="23">
        <v>30259.806799999998</v>
      </c>
      <c r="H292" s="23">
        <v>26445.362099999998</v>
      </c>
      <c r="I292" s="92">
        <v>31281.182700000001</v>
      </c>
      <c r="J292" s="93">
        <v>5.0868021880000001</v>
      </c>
      <c r="K292" s="94">
        <f t="shared" si="79"/>
        <v>-2.6172917293592</v>
      </c>
      <c r="L292" s="94">
        <f t="shared" si="80"/>
        <v>-3.5734400000000002</v>
      </c>
      <c r="M292" s="94">
        <f t="shared" si="81"/>
        <v>-1.0907637691929244</v>
      </c>
      <c r="N292" s="94">
        <f t="shared" si="82"/>
        <v>-2.1946933105521245</v>
      </c>
      <c r="O292" s="95">
        <v>60</v>
      </c>
      <c r="P292" s="96">
        <f t="shared" si="86"/>
        <v>53.986317312859065</v>
      </c>
      <c r="Q292" s="97">
        <v>33.262635233441202</v>
      </c>
      <c r="R292" s="97">
        <v>1.6098648346073501</v>
      </c>
      <c r="S292" s="96">
        <f t="shared" si="87"/>
        <v>2.6128619450015353</v>
      </c>
      <c r="T292" s="98">
        <v>4276494</v>
      </c>
      <c r="U292" s="99">
        <f t="shared" si="88"/>
        <v>2308721.6207053792</v>
      </c>
      <c r="V292" s="100">
        <f t="shared" si="83"/>
        <v>4.9437107592135101</v>
      </c>
      <c r="W292" s="97">
        <v>2.9428675005613099</v>
      </c>
      <c r="X292" s="97">
        <v>3.5314410006735719</v>
      </c>
      <c r="Y292" s="96">
        <f t="shared" si="89"/>
        <v>2.177384954167946</v>
      </c>
      <c r="Z292" s="100">
        <f t="shared" si="84"/>
        <v>4.1197589660112586</v>
      </c>
      <c r="AA292" s="93">
        <v>72.603606132500104</v>
      </c>
      <c r="AB292" s="95">
        <v>80</v>
      </c>
      <c r="AC292" s="114">
        <f t="shared" si="90"/>
        <v>80</v>
      </c>
      <c r="AD292" s="79">
        <f t="shared" si="95"/>
        <v>55.40540584722855</v>
      </c>
      <c r="AE292" s="79">
        <f t="shared" si="85"/>
        <v>55.40540584722855</v>
      </c>
      <c r="AF292" s="80">
        <f t="shared" si="91"/>
        <v>2369408.8567323778</v>
      </c>
      <c r="AG292" s="96">
        <f t="shared" si="92"/>
        <v>2.6815438372401612</v>
      </c>
      <c r="AH292" s="100">
        <f t="shared" si="93"/>
        <v>5.073661524608057</v>
      </c>
    </row>
    <row r="293" spans="1:34">
      <c r="A293" s="20">
        <v>2026</v>
      </c>
      <c r="B293" s="20">
        <v>27</v>
      </c>
      <c r="C293" s="20" t="s">
        <v>18</v>
      </c>
      <c r="D293" s="24">
        <v>22.854780000000002</v>
      </c>
      <c r="E293" s="24">
        <v>26.0093255515789</v>
      </c>
      <c r="F293" s="24">
        <v>28.623950860000001</v>
      </c>
      <c r="G293" s="23">
        <v>30958.031999999999</v>
      </c>
      <c r="H293" s="23">
        <v>26693.4709</v>
      </c>
      <c r="I293" s="92">
        <v>32109.390299999999</v>
      </c>
      <c r="J293" s="93">
        <v>5.0868021880000001</v>
      </c>
      <c r="K293" s="94">
        <f t="shared" si="79"/>
        <v>-2.6776840198079999</v>
      </c>
      <c r="L293" s="94">
        <f t="shared" si="80"/>
        <v>-3.7108800000000004</v>
      </c>
      <c r="M293" s="94">
        <f t="shared" si="81"/>
        <v>-1.1221463415973201</v>
      </c>
      <c r="N293" s="94">
        <f t="shared" si="82"/>
        <v>-2.4239081734053203</v>
      </c>
      <c r="O293" s="95">
        <v>60</v>
      </c>
      <c r="P293" s="96">
        <f t="shared" si="86"/>
        <v>55.117940817774993</v>
      </c>
      <c r="Q293" s="97">
        <v>33.262635233441202</v>
      </c>
      <c r="R293" s="97">
        <v>1.6098648346073501</v>
      </c>
      <c r="S293" s="96">
        <f t="shared" si="87"/>
        <v>2.667630933501512</v>
      </c>
      <c r="T293" s="98">
        <v>4276494</v>
      </c>
      <c r="U293" s="99">
        <f t="shared" si="88"/>
        <v>2357115.4319956987</v>
      </c>
      <c r="V293" s="100">
        <f t="shared" si="83"/>
        <v>5.0473373737908904</v>
      </c>
      <c r="W293" s="97">
        <v>2.9428675005613099</v>
      </c>
      <c r="X293" s="97">
        <v>3.5314410006735719</v>
      </c>
      <c r="Y293" s="96">
        <f t="shared" si="89"/>
        <v>2.2230257779179268</v>
      </c>
      <c r="Z293" s="100">
        <f t="shared" si="84"/>
        <v>4.2061144781590745</v>
      </c>
      <c r="AA293" s="93">
        <v>73.635704313315102</v>
      </c>
      <c r="AB293" s="95">
        <v>80</v>
      </c>
      <c r="AC293" s="114">
        <f t="shared" si="90"/>
        <v>80</v>
      </c>
      <c r="AD293" s="79">
        <f t="shared" si="95"/>
        <v>56.727958222745009</v>
      </c>
      <c r="AE293" s="79">
        <f t="shared" si="85"/>
        <v>56.727958222745009</v>
      </c>
      <c r="AF293" s="80">
        <f t="shared" si="91"/>
        <v>2425967.7297181971</v>
      </c>
      <c r="AG293" s="96">
        <f t="shared" si="92"/>
        <v>2.7455535149559482</v>
      </c>
      <c r="AH293" s="100">
        <f t="shared" si="93"/>
        <v>5.194772145482113</v>
      </c>
    </row>
    <row r="294" spans="1:34">
      <c r="A294" s="20">
        <v>2027</v>
      </c>
      <c r="B294" s="20">
        <v>28</v>
      </c>
      <c r="C294" s="20" t="s">
        <v>18</v>
      </c>
      <c r="D294" s="24">
        <v>23.01904</v>
      </c>
      <c r="E294" s="24">
        <v>25.298299213684199</v>
      </c>
      <c r="F294" s="24">
        <v>28.321866830000001</v>
      </c>
      <c r="G294" s="23">
        <v>31672.368200000001</v>
      </c>
      <c r="H294" s="23">
        <v>26943.9074</v>
      </c>
      <c r="I294" s="92">
        <v>32959.525800000003</v>
      </c>
      <c r="J294" s="93">
        <v>5.0868021880000001</v>
      </c>
      <c r="K294" s="94">
        <f t="shared" si="79"/>
        <v>-2.7394698150908003</v>
      </c>
      <c r="L294" s="94">
        <f t="shared" si="80"/>
        <v>-3.8483200000000002</v>
      </c>
      <c r="M294" s="94">
        <f t="shared" si="81"/>
        <v>-1.0914698212751912</v>
      </c>
      <c r="N294" s="94">
        <f t="shared" si="82"/>
        <v>-2.5924574483659919</v>
      </c>
      <c r="O294" s="95">
        <v>60</v>
      </c>
      <c r="P294" s="96">
        <f t="shared" si="86"/>
        <v>55.822474410020462</v>
      </c>
      <c r="Q294" s="97">
        <v>33.262635233441202</v>
      </c>
      <c r="R294" s="97">
        <v>1.6098648346073501</v>
      </c>
      <c r="S294" s="96">
        <f t="shared" si="87"/>
        <v>2.7017293699902507</v>
      </c>
      <c r="T294" s="98">
        <v>4276494</v>
      </c>
      <c r="U294" s="99">
        <f t="shared" si="88"/>
        <v>2387244.7687960602</v>
      </c>
      <c r="V294" s="100">
        <f t="shared" si="83"/>
        <v>5.1118539119356692</v>
      </c>
      <c r="W294" s="97">
        <v>2.9428675005613099</v>
      </c>
      <c r="X294" s="97">
        <v>3.5314410006735719</v>
      </c>
      <c r="Y294" s="96">
        <f t="shared" si="89"/>
        <v>2.2514411416585425</v>
      </c>
      <c r="Z294" s="100">
        <f t="shared" si="84"/>
        <v>4.259878259946392</v>
      </c>
      <c r="AA294" s="93">
        <v>74.667802494130001</v>
      </c>
      <c r="AB294" s="95">
        <v>80</v>
      </c>
      <c r="AC294" s="114">
        <f t="shared" si="90"/>
        <v>80</v>
      </c>
      <c r="AD294" s="79">
        <f t="shared" si="95"/>
        <v>57.592457740166566</v>
      </c>
      <c r="AE294" s="79">
        <f t="shared" si="85"/>
        <v>57.592457740166566</v>
      </c>
      <c r="AF294" s="80">
        <f t="shared" si="91"/>
        <v>2462937.9997107591</v>
      </c>
      <c r="AG294" s="96">
        <f t="shared" si="92"/>
        <v>2.7873940775831931</v>
      </c>
      <c r="AH294" s="100">
        <f t="shared" si="93"/>
        <v>5.2739373076628251</v>
      </c>
    </row>
    <row r="295" spans="1:34">
      <c r="A295" s="20">
        <v>2028</v>
      </c>
      <c r="B295" s="20">
        <v>29</v>
      </c>
      <c r="C295" s="20" t="s">
        <v>18</v>
      </c>
      <c r="D295" s="24">
        <v>23.067509999999999</v>
      </c>
      <c r="E295" s="24">
        <v>26.028990662105301</v>
      </c>
      <c r="F295" s="24">
        <v>28.888660000000002</v>
      </c>
      <c r="G295" s="23">
        <v>32403.187300000001</v>
      </c>
      <c r="H295" s="23">
        <v>27196.693599999999</v>
      </c>
      <c r="I295" s="92">
        <v>33832.169600000001</v>
      </c>
      <c r="J295" s="93">
        <v>5.0868021880000001</v>
      </c>
      <c r="K295" s="94">
        <f t="shared" si="79"/>
        <v>-2.8026812823262004</v>
      </c>
      <c r="L295" s="94">
        <f t="shared" si="80"/>
        <v>-3.98576</v>
      </c>
      <c r="M295" s="94">
        <f t="shared" si="81"/>
        <v>-1.1229947731258711</v>
      </c>
      <c r="N295" s="94">
        <f t="shared" si="82"/>
        <v>-2.8246338674520715</v>
      </c>
      <c r="O295" s="95">
        <v>60</v>
      </c>
      <c r="P295" s="96">
        <f t="shared" si="86"/>
        <v>56.639553986209734</v>
      </c>
      <c r="Q295" s="97">
        <v>33.262635233441202</v>
      </c>
      <c r="R295" s="97">
        <v>1.6098648346073501</v>
      </c>
      <c r="S295" s="96">
        <f t="shared" si="87"/>
        <v>2.7412748740536372</v>
      </c>
      <c r="T295" s="98">
        <v>4276494</v>
      </c>
      <c r="U295" s="99">
        <f t="shared" si="88"/>
        <v>2422187.12784702</v>
      </c>
      <c r="V295" s="100">
        <f t="shared" si="83"/>
        <v>5.1866766687562835</v>
      </c>
      <c r="W295" s="97">
        <v>2.9428675005613099</v>
      </c>
      <c r="X295" s="97">
        <v>3.5314410006735719</v>
      </c>
      <c r="Y295" s="96">
        <f t="shared" si="89"/>
        <v>2.2843957283780307</v>
      </c>
      <c r="Z295" s="100">
        <f t="shared" si="84"/>
        <v>4.3222305572969031</v>
      </c>
      <c r="AA295" s="93">
        <v>75.699900674944999</v>
      </c>
      <c r="AB295" s="95">
        <v>80</v>
      </c>
      <c r="AC295" s="114">
        <f t="shared" si="90"/>
        <v>80</v>
      </c>
      <c r="AD295" s="79">
        <f t="shared" si="95"/>
        <v>58.538540296107499</v>
      </c>
      <c r="AE295" s="79">
        <f t="shared" si="85"/>
        <v>58.538540296107499</v>
      </c>
      <c r="AF295" s="80">
        <f t="shared" si="91"/>
        <v>2503397.1634506192</v>
      </c>
      <c r="AG295" s="96">
        <f t="shared" si="92"/>
        <v>2.8331831447077818</v>
      </c>
      <c r="AH295" s="100">
        <f t="shared" si="93"/>
        <v>5.360573306258626</v>
      </c>
    </row>
    <row r="296" spans="1:34">
      <c r="A296" s="20">
        <v>2029</v>
      </c>
      <c r="B296" s="20">
        <v>30</v>
      </c>
      <c r="C296" s="20" t="s">
        <v>18</v>
      </c>
      <c r="D296" s="24">
        <v>22.7316</v>
      </c>
      <c r="E296" s="24">
        <v>25.618121176842099</v>
      </c>
      <c r="F296" s="24">
        <v>28.472572769999999</v>
      </c>
      <c r="G296" s="23">
        <v>33150.869500000001</v>
      </c>
      <c r="H296" s="23">
        <v>27451.851299999998</v>
      </c>
      <c r="I296" s="92">
        <v>34727.917699999998</v>
      </c>
      <c r="J296" s="93">
        <v>5.0868021880000001</v>
      </c>
      <c r="K296" s="94">
        <f t="shared" si="79"/>
        <v>-2.8673513065330001</v>
      </c>
      <c r="L296" s="94">
        <f t="shared" si="80"/>
        <v>-4.1232000000000006</v>
      </c>
      <c r="M296" s="94">
        <f t="shared" si="81"/>
        <v>-1.1052682200536756</v>
      </c>
      <c r="N296" s="94">
        <f t="shared" si="82"/>
        <v>-3.0090173385866761</v>
      </c>
      <c r="O296" s="95">
        <v>60</v>
      </c>
      <c r="P296" s="96">
        <f t="shared" si="86"/>
        <v>57.178790494958214</v>
      </c>
      <c r="Q296" s="97">
        <v>33.262635233441202</v>
      </c>
      <c r="R296" s="97">
        <v>1.6098648346073501</v>
      </c>
      <c r="S296" s="96">
        <f t="shared" si="87"/>
        <v>2.7673731638276795</v>
      </c>
      <c r="T296" s="98">
        <v>4276494</v>
      </c>
      <c r="U296" s="99">
        <f t="shared" si="88"/>
        <v>2445247.5447894582</v>
      </c>
      <c r="V296" s="100">
        <f t="shared" si="83"/>
        <v>5.2360563905589697</v>
      </c>
      <c r="W296" s="97">
        <v>2.9428675005613099</v>
      </c>
      <c r="X296" s="97">
        <v>3.5314410006735719</v>
      </c>
      <c r="Y296" s="96">
        <f t="shared" si="89"/>
        <v>2.3061443031897326</v>
      </c>
      <c r="Z296" s="100">
        <f t="shared" si="84"/>
        <v>4.3633803254658083</v>
      </c>
      <c r="AA296" s="93">
        <v>76.731998855759898</v>
      </c>
      <c r="AB296" s="95">
        <v>80</v>
      </c>
      <c r="AC296" s="114">
        <f t="shared" si="90"/>
        <v>80</v>
      </c>
      <c r="AD296" s="79">
        <f t="shared" si="95"/>
        <v>59.175816839183184</v>
      </c>
      <c r="AE296" s="79">
        <f t="shared" si="85"/>
        <v>59.175816839183184</v>
      </c>
      <c r="AF296" s="80">
        <f t="shared" si="91"/>
        <v>2530650.2565786587</v>
      </c>
      <c r="AG296" s="96">
        <f t="shared" si="92"/>
        <v>2.8640264344657211</v>
      </c>
      <c r="AH296" s="100">
        <f t="shared" si="93"/>
        <v>5.41893088757576</v>
      </c>
    </row>
    <row r="297" spans="1:34">
      <c r="A297" s="20">
        <v>2030</v>
      </c>
      <c r="B297" s="20">
        <v>31</v>
      </c>
      <c r="C297" s="20" t="s">
        <v>18</v>
      </c>
      <c r="D297" s="24">
        <v>22.888244350000001</v>
      </c>
      <c r="E297" s="24">
        <v>25.138461722105301</v>
      </c>
      <c r="F297" s="24">
        <v>26.992645670000002</v>
      </c>
      <c r="G297" s="23">
        <v>33915.803999999996</v>
      </c>
      <c r="H297" s="23">
        <v>27709.402900000001</v>
      </c>
      <c r="I297" s="92">
        <v>35647.3819</v>
      </c>
      <c r="J297" s="93">
        <v>5.0868021880000001</v>
      </c>
      <c r="K297" s="94">
        <f t="shared" si="79"/>
        <v>-2.933513551176</v>
      </c>
      <c r="L297" s="94">
        <f t="shared" si="80"/>
        <v>-4.2606400000000004</v>
      </c>
      <c r="M297" s="94">
        <f t="shared" si="81"/>
        <v>-1.0845737925385113</v>
      </c>
      <c r="N297" s="94">
        <f t="shared" si="82"/>
        <v>-3.1919251557145119</v>
      </c>
      <c r="O297" s="95">
        <v>60</v>
      </c>
      <c r="P297" s="96">
        <f t="shared" si="86"/>
        <v>57.631756392950017</v>
      </c>
      <c r="Q297" s="97">
        <v>33.262635233441202</v>
      </c>
      <c r="R297" s="97">
        <v>1.6098648346073501</v>
      </c>
      <c r="S297" s="96">
        <f t="shared" si="87"/>
        <v>2.7892960771908459</v>
      </c>
      <c r="T297" s="98">
        <v>4276494</v>
      </c>
      <c r="U297" s="99">
        <f t="shared" si="88"/>
        <v>2464618.6042391239</v>
      </c>
      <c r="V297" s="100">
        <f t="shared" si="83"/>
        <v>5.2775360190078171</v>
      </c>
      <c r="W297" s="97">
        <v>2.9428675005613099</v>
      </c>
      <c r="X297" s="97">
        <v>3.5314410006735719</v>
      </c>
      <c r="Y297" s="96">
        <f t="shared" si="89"/>
        <v>2.3244133976590384</v>
      </c>
      <c r="Z297" s="100">
        <f t="shared" si="84"/>
        <v>4.3979466825065137</v>
      </c>
      <c r="AA297" s="93">
        <v>77.764097036574896</v>
      </c>
      <c r="AB297" s="95">
        <v>80</v>
      </c>
      <c r="AC297" s="114">
        <f t="shared" si="90"/>
        <v>80</v>
      </c>
      <c r="AD297" s="79">
        <f t="shared" si="95"/>
        <v>59.695859826077758</v>
      </c>
      <c r="AE297" s="79">
        <f t="shared" si="85"/>
        <v>59.695859826077758</v>
      </c>
      <c r="AF297" s="80">
        <f t="shared" si="91"/>
        <v>2552889.8637106256</v>
      </c>
      <c r="AG297" s="96">
        <f t="shared" si="92"/>
        <v>2.8891957847354814</v>
      </c>
      <c r="AH297" s="100">
        <f t="shared" si="93"/>
        <v>5.466552993278305</v>
      </c>
    </row>
    <row r="298" spans="1:34">
      <c r="A298" s="20">
        <v>2031</v>
      </c>
      <c r="B298" s="20">
        <v>32</v>
      </c>
      <c r="C298" s="20" t="s">
        <v>18</v>
      </c>
      <c r="D298" s="24">
        <v>23.02205</v>
      </c>
      <c r="E298" s="24">
        <v>25.883391751578898</v>
      </c>
      <c r="F298" s="24">
        <v>28.206973730000001</v>
      </c>
      <c r="G298" s="23">
        <v>34698.388899999998</v>
      </c>
      <c r="H298" s="23">
        <v>27969.370900000002</v>
      </c>
      <c r="I298" s="92">
        <v>36591.19</v>
      </c>
      <c r="J298" s="93">
        <v>5.0868021880000001</v>
      </c>
      <c r="K298" s="94">
        <f t="shared" si="79"/>
        <v>-3.0012024495166001</v>
      </c>
      <c r="L298" s="94">
        <f t="shared" si="80"/>
        <v>-4.3980800000000002</v>
      </c>
      <c r="M298" s="94">
        <f t="shared" si="81"/>
        <v>-1.11671305373012</v>
      </c>
      <c r="N298" s="94">
        <f t="shared" si="82"/>
        <v>-3.42919331524672</v>
      </c>
      <c r="O298" s="95">
        <v>60</v>
      </c>
      <c r="P298" s="96">
        <f t="shared" si="86"/>
        <v>58.116272755036505</v>
      </c>
      <c r="Q298" s="97">
        <v>33.262635233441202</v>
      </c>
      <c r="R298" s="97">
        <v>1.6098648346073501</v>
      </c>
      <c r="S298" s="96">
        <f t="shared" si="87"/>
        <v>2.8127459887099051</v>
      </c>
      <c r="T298" s="98">
        <v>4276494</v>
      </c>
      <c r="U298" s="99">
        <f t="shared" si="88"/>
        <v>2485338.9173927708</v>
      </c>
      <c r="V298" s="100">
        <f t="shared" si="83"/>
        <v>5.321904830801012</v>
      </c>
      <c r="W298" s="97">
        <v>2.9428675005613099</v>
      </c>
      <c r="X298" s="97">
        <v>3.8257277507297029</v>
      </c>
      <c r="Y298" s="96">
        <f t="shared" si="89"/>
        <v>2.1636507605460804</v>
      </c>
      <c r="Z298" s="100">
        <f t="shared" si="84"/>
        <v>4.0937729467700086</v>
      </c>
      <c r="AA298" s="93">
        <v>78.796195217389794</v>
      </c>
      <c r="AB298" s="95">
        <v>90</v>
      </c>
      <c r="AC298" s="114">
        <f t="shared" si="90"/>
        <v>90</v>
      </c>
      <c r="AD298" s="79">
        <f t="shared" si="95"/>
        <v>60.516490331642544</v>
      </c>
      <c r="AE298" s="79">
        <f t="shared" si="85"/>
        <v>60.516490331642544</v>
      </c>
      <c r="AF298" s="80">
        <f t="shared" si="91"/>
        <v>2587984.0780432732</v>
      </c>
      <c r="AG298" s="96">
        <f t="shared" si="92"/>
        <v>2.9289131487940754</v>
      </c>
      <c r="AH298" s="100">
        <f t="shared" si="93"/>
        <v>5.541700920783506</v>
      </c>
    </row>
    <row r="299" spans="1:34">
      <c r="A299" s="20">
        <v>2032</v>
      </c>
      <c r="B299" s="20">
        <v>33</v>
      </c>
      <c r="C299" s="20" t="s">
        <v>18</v>
      </c>
      <c r="D299" s="24">
        <v>23.417100000000001</v>
      </c>
      <c r="E299" s="24">
        <v>25.804373653157899</v>
      </c>
      <c r="F299" s="24">
        <v>28.880414909999999</v>
      </c>
      <c r="G299" s="23">
        <v>35499.031499999997</v>
      </c>
      <c r="H299" s="23">
        <v>28231.777900000001</v>
      </c>
      <c r="I299" s="92">
        <v>37559.986599999997</v>
      </c>
      <c r="J299" s="93">
        <v>5.0868021880000001</v>
      </c>
      <c r="K299" s="94">
        <f t="shared" si="79"/>
        <v>-3.0704532305609997</v>
      </c>
      <c r="L299" s="94">
        <f t="shared" si="80"/>
        <v>-4.53552</v>
      </c>
      <c r="M299" s="94">
        <f t="shared" si="81"/>
        <v>-1.1133038968918445</v>
      </c>
      <c r="N299" s="94">
        <f t="shared" si="82"/>
        <v>-3.6324749394528442</v>
      </c>
      <c r="O299" s="95">
        <v>60</v>
      </c>
      <c r="P299" s="96">
        <f t="shared" si="86"/>
        <v>58.453858066974618</v>
      </c>
      <c r="Q299" s="97">
        <v>33.262635233441202</v>
      </c>
      <c r="R299" s="97">
        <v>1.6098648346073501</v>
      </c>
      <c r="S299" s="96">
        <f t="shared" si="87"/>
        <v>2.8290846437369348</v>
      </c>
      <c r="T299" s="98">
        <v>4276494</v>
      </c>
      <c r="U299" s="99">
        <f t="shared" si="88"/>
        <v>2499775.7330026855</v>
      </c>
      <c r="V299" s="100">
        <f t="shared" si="83"/>
        <v>5.3528186664143806</v>
      </c>
      <c r="W299" s="97">
        <v>2.9428675005613099</v>
      </c>
      <c r="X299" s="97">
        <v>3.8257277507297029</v>
      </c>
      <c r="Y299" s="96">
        <f t="shared" si="89"/>
        <v>2.1762189567207186</v>
      </c>
      <c r="Z299" s="100">
        <f t="shared" si="84"/>
        <v>4.1175528203187541</v>
      </c>
      <c r="AA299" s="93">
        <v>79.828293398204806</v>
      </c>
      <c r="AB299" s="95">
        <v>90</v>
      </c>
      <c r="AC299" s="114">
        <f t="shared" si="90"/>
        <v>90</v>
      </c>
      <c r="AD299" s="79">
        <f t="shared" si="95"/>
        <v>61.159226841634506</v>
      </c>
      <c r="AE299" s="79">
        <f t="shared" si="85"/>
        <v>61.159226841634506</v>
      </c>
      <c r="AF299" s="80">
        <f t="shared" si="91"/>
        <v>2615470.6663288893</v>
      </c>
      <c r="AG299" s="96">
        <f t="shared" si="92"/>
        <v>2.9600206932833357</v>
      </c>
      <c r="AH299" s="100">
        <f t="shared" si="93"/>
        <v>5.6005584898481358</v>
      </c>
    </row>
    <row r="300" spans="1:34">
      <c r="A300" s="20">
        <v>2033</v>
      </c>
      <c r="B300" s="20">
        <v>34</v>
      </c>
      <c r="C300" s="20" t="s">
        <v>18</v>
      </c>
      <c r="D300" s="24">
        <v>23.501080000000002</v>
      </c>
      <c r="E300" s="24">
        <v>25.5761702505263</v>
      </c>
      <c r="F300" s="24">
        <v>28.601714820000002</v>
      </c>
      <c r="G300" s="23">
        <v>36318.148300000001</v>
      </c>
      <c r="H300" s="23">
        <v>28496.646700000001</v>
      </c>
      <c r="I300" s="92">
        <v>38554.433199999999</v>
      </c>
      <c r="J300" s="93">
        <v>5.0868021880000001</v>
      </c>
      <c r="K300" s="94">
        <f t="shared" si="79"/>
        <v>-3.1413019190602003</v>
      </c>
      <c r="L300" s="94">
        <f t="shared" si="80"/>
        <v>-4.6729599999999998</v>
      </c>
      <c r="M300" s="94">
        <f t="shared" si="81"/>
        <v>-1.1034582892887068</v>
      </c>
      <c r="N300" s="94">
        <f t="shared" si="82"/>
        <v>-3.830918020348907</v>
      </c>
      <c r="O300" s="95">
        <v>60</v>
      </c>
      <c r="P300" s="96">
        <f t="shared" si="86"/>
        <v>58.726245648892068</v>
      </c>
      <c r="Q300" s="97">
        <v>33.262635233441202</v>
      </c>
      <c r="R300" s="97">
        <v>1.6098648346073501</v>
      </c>
      <c r="S300" s="96">
        <f t="shared" si="87"/>
        <v>2.8422678201880829</v>
      </c>
      <c r="T300" s="98">
        <v>4276494</v>
      </c>
      <c r="U300" s="99">
        <f t="shared" si="88"/>
        <v>2511424.3716001301</v>
      </c>
      <c r="V300" s="100">
        <f t="shared" si="83"/>
        <v>5.3777621240612064</v>
      </c>
      <c r="W300" s="97">
        <v>2.9428675005613099</v>
      </c>
      <c r="X300" s="97">
        <v>3.8257277507297029</v>
      </c>
      <c r="Y300" s="96">
        <f t="shared" si="89"/>
        <v>2.1863598616831403</v>
      </c>
      <c r="Z300" s="100">
        <f t="shared" si="84"/>
        <v>4.1367400954316977</v>
      </c>
      <c r="AA300" s="93">
        <v>80.860391579019705</v>
      </c>
      <c r="AB300" s="95">
        <v>90</v>
      </c>
      <c r="AC300" s="114">
        <f t="shared" si="90"/>
        <v>90</v>
      </c>
      <c r="AD300" s="79">
        <f t="shared" si="95"/>
        <v>61.705802676181364</v>
      </c>
      <c r="AE300" s="79">
        <f t="shared" si="85"/>
        <v>61.705802676181364</v>
      </c>
      <c r="AF300" s="80">
        <f t="shared" si="91"/>
        <v>2638844.9490987356</v>
      </c>
      <c r="AG300" s="96">
        <f t="shared" si="92"/>
        <v>2.9864741961194103</v>
      </c>
      <c r="AH300" s="100">
        <f t="shared" si="93"/>
        <v>5.6506102986854794</v>
      </c>
    </row>
    <row r="301" spans="1:34">
      <c r="A301" s="20">
        <v>2034</v>
      </c>
      <c r="B301" s="20">
        <v>35</v>
      </c>
      <c r="C301" s="20" t="s">
        <v>18</v>
      </c>
      <c r="D301" s="24">
        <v>23.117709999999999</v>
      </c>
      <c r="E301" s="24">
        <v>25.950937566315801</v>
      </c>
      <c r="F301" s="24">
        <v>27.967379789999999</v>
      </c>
      <c r="G301" s="23">
        <v>37156.165699999998</v>
      </c>
      <c r="H301" s="23">
        <v>28764.000499999998</v>
      </c>
      <c r="I301" s="92">
        <v>39575.209000000003</v>
      </c>
      <c r="J301" s="93">
        <v>5.0868021880000001</v>
      </c>
      <c r="K301" s="94">
        <f t="shared" si="79"/>
        <v>-3.2137853960557998</v>
      </c>
      <c r="L301" s="94">
        <f t="shared" si="80"/>
        <v>-4.8104000000000005</v>
      </c>
      <c r="M301" s="94">
        <f t="shared" si="81"/>
        <v>-1.1196272503611289</v>
      </c>
      <c r="N301" s="94">
        <f t="shared" si="82"/>
        <v>-4.0570104584169293</v>
      </c>
      <c r="O301" s="95">
        <v>60</v>
      </c>
      <c r="P301" s="96">
        <f t="shared" si="86"/>
        <v>58.979613585470752</v>
      </c>
      <c r="Q301" s="97">
        <v>33.262635233441202</v>
      </c>
      <c r="R301" s="97">
        <v>1.6098648346073501</v>
      </c>
      <c r="S301" s="96">
        <f t="shared" si="87"/>
        <v>2.854530472514107</v>
      </c>
      <c r="T301" s="98">
        <v>4276494</v>
      </c>
      <c r="U301" s="99">
        <f t="shared" si="88"/>
        <v>2522259.6362058418</v>
      </c>
      <c r="V301" s="100">
        <f t="shared" si="83"/>
        <v>5.400963888071983</v>
      </c>
      <c r="W301" s="97">
        <v>2.9428675005613099</v>
      </c>
      <c r="X301" s="97">
        <v>3.8257277507297029</v>
      </c>
      <c r="Y301" s="96">
        <f t="shared" si="89"/>
        <v>2.1957926711646971</v>
      </c>
      <c r="Z301" s="100">
        <f t="shared" si="84"/>
        <v>4.1545876062092173</v>
      </c>
      <c r="AA301" s="93">
        <v>81.892489759834703</v>
      </c>
      <c r="AB301" s="95">
        <v>90</v>
      </c>
      <c r="AC301" s="114">
        <f t="shared" si="90"/>
        <v>90</v>
      </c>
      <c r="AD301" s="79">
        <f t="shared" si="95"/>
        <v>62.202395919965014</v>
      </c>
      <c r="AE301" s="79">
        <f t="shared" si="85"/>
        <v>62.202395919965014</v>
      </c>
      <c r="AF301" s="80">
        <f t="shared" si="91"/>
        <v>2660081.7293735486</v>
      </c>
      <c r="AG301" s="96">
        <f t="shared" si="92"/>
        <v>3.0105086117530568</v>
      </c>
      <c r="AH301" s="100">
        <f t="shared" si="93"/>
        <v>5.6960850316260272</v>
      </c>
    </row>
    <row r="302" spans="1:34">
      <c r="A302" s="20">
        <v>2035</v>
      </c>
      <c r="B302" s="20">
        <v>36</v>
      </c>
      <c r="C302" s="20" t="s">
        <v>18</v>
      </c>
      <c r="D302" s="24">
        <v>23.389849999999999</v>
      </c>
      <c r="E302" s="24">
        <v>25.9464371263158</v>
      </c>
      <c r="F302" s="24">
        <v>27.49080468</v>
      </c>
      <c r="G302" s="23">
        <v>38013.519800000002</v>
      </c>
      <c r="H302" s="23">
        <v>29033.862700000001</v>
      </c>
      <c r="I302" s="92">
        <v>40623.011200000001</v>
      </c>
      <c r="J302" s="93">
        <v>5.0868021880000001</v>
      </c>
      <c r="K302" s="94">
        <f t="shared" si="79"/>
        <v>-3.2879413815812004</v>
      </c>
      <c r="L302" s="94">
        <f t="shared" si="80"/>
        <v>-4.9478400000000002</v>
      </c>
      <c r="M302" s="94">
        <f t="shared" si="81"/>
        <v>-1.1194330833777688</v>
      </c>
      <c r="N302" s="94">
        <f t="shared" si="82"/>
        <v>-4.2684122769589692</v>
      </c>
      <c r="O302" s="95">
        <v>60</v>
      </c>
      <c r="P302" s="96">
        <f t="shared" si="86"/>
        <v>59.171364216399567</v>
      </c>
      <c r="Q302" s="97">
        <v>33.262635233441202</v>
      </c>
      <c r="R302" s="97">
        <v>1.6098648346073501</v>
      </c>
      <c r="S302" s="96">
        <f t="shared" si="87"/>
        <v>2.8638109337758091</v>
      </c>
      <c r="T302" s="98">
        <v>4276494</v>
      </c>
      <c r="U302" s="99">
        <f t="shared" si="88"/>
        <v>2530459.8404324744</v>
      </c>
      <c r="V302" s="100">
        <f t="shared" si="83"/>
        <v>5.4185231457578729</v>
      </c>
      <c r="W302" s="97">
        <v>2.9428675005613099</v>
      </c>
      <c r="X302" s="97">
        <v>3.8257277507297029</v>
      </c>
      <c r="Y302" s="96">
        <f t="shared" si="89"/>
        <v>2.2029314875198525</v>
      </c>
      <c r="Z302" s="100">
        <f t="shared" si="84"/>
        <v>4.1680947275060563</v>
      </c>
      <c r="AA302" s="93">
        <v>82.924587940649602</v>
      </c>
      <c r="AB302" s="95">
        <v>90</v>
      </c>
      <c r="AC302" s="114">
        <f t="shared" si="90"/>
        <v>90</v>
      </c>
      <c r="AD302" s="79">
        <f t="shared" si="95"/>
        <v>62.60640891267434</v>
      </c>
      <c r="AE302" s="79">
        <f t="shared" si="85"/>
        <v>62.60640891267434</v>
      </c>
      <c r="AF302" s="80">
        <f t="shared" si="91"/>
        <v>2677359.3207659833</v>
      </c>
      <c r="AG302" s="96">
        <f t="shared" si="92"/>
        <v>3.0300622732450759</v>
      </c>
      <c r="AH302" s="100">
        <f t="shared" si="93"/>
        <v>5.7330818759809468</v>
      </c>
    </row>
    <row r="303" spans="1:34">
      <c r="A303" s="20">
        <v>2036</v>
      </c>
      <c r="B303" s="20">
        <v>37</v>
      </c>
      <c r="C303" s="20" t="s">
        <v>18</v>
      </c>
      <c r="D303" s="24">
        <v>22.085619999999999</v>
      </c>
      <c r="E303" s="24">
        <v>25.976688001052601</v>
      </c>
      <c r="F303" s="24">
        <v>28.533112880000001</v>
      </c>
      <c r="G303" s="23">
        <v>38890.656799999997</v>
      </c>
      <c r="H303" s="23">
        <v>29306.256600000001</v>
      </c>
      <c r="I303" s="92">
        <v>41698.555099999998</v>
      </c>
      <c r="J303" s="93">
        <v>5.0868021880000001</v>
      </c>
      <c r="K303" s="94">
        <f t="shared" si="79"/>
        <v>-3.3638084692591996</v>
      </c>
      <c r="L303" s="94">
        <f t="shared" si="80"/>
        <v>-5.08528</v>
      </c>
      <c r="M303" s="94">
        <f t="shared" si="81"/>
        <v>-1.1207382271174136</v>
      </c>
      <c r="N303" s="94">
        <f t="shared" si="82"/>
        <v>-4.4830245083766131</v>
      </c>
      <c r="O303" s="95">
        <v>60</v>
      </c>
      <c r="P303" s="96">
        <f t="shared" si="86"/>
        <v>59.329623493278589</v>
      </c>
      <c r="Q303" s="97">
        <v>33.262635233441202</v>
      </c>
      <c r="R303" s="97">
        <v>1.6098648346073501</v>
      </c>
      <c r="S303" s="96">
        <f t="shared" si="87"/>
        <v>2.8714704605333816</v>
      </c>
      <c r="T303" s="98">
        <v>4276494</v>
      </c>
      <c r="U303" s="99">
        <f t="shared" si="88"/>
        <v>2537227.7889126493</v>
      </c>
      <c r="V303" s="100">
        <f t="shared" si="83"/>
        <v>5.4330154862025468</v>
      </c>
      <c r="W303" s="97">
        <v>2.9428675005613099</v>
      </c>
      <c r="X303" s="97">
        <v>3.8257277507297029</v>
      </c>
      <c r="Y303" s="96">
        <f t="shared" si="89"/>
        <v>2.2088234311795238</v>
      </c>
      <c r="Z303" s="100">
        <f t="shared" si="84"/>
        <v>4.1792426816942667</v>
      </c>
      <c r="AA303" s="93">
        <v>83.9566861214646</v>
      </c>
      <c r="AB303" s="95">
        <v>90</v>
      </c>
      <c r="AC303" s="114">
        <f t="shared" si="90"/>
        <v>90</v>
      </c>
      <c r="AD303" s="79">
        <f t="shared" si="95"/>
        <v>62.945967605909424</v>
      </c>
      <c r="AE303" s="79">
        <f t="shared" si="85"/>
        <v>62.945967605909424</v>
      </c>
      <c r="AF303" s="80">
        <f t="shared" si="91"/>
        <v>2691880.52790866</v>
      </c>
      <c r="AG303" s="96">
        <f t="shared" si="92"/>
        <v>3.0464964371556613</v>
      </c>
      <c r="AH303" s="100">
        <f t="shared" si="93"/>
        <v>5.7641764208339064</v>
      </c>
    </row>
    <row r="304" spans="1:34">
      <c r="A304" s="20">
        <v>2037</v>
      </c>
      <c r="B304" s="20">
        <v>38</v>
      </c>
      <c r="C304" s="20" t="s">
        <v>18</v>
      </c>
      <c r="D304" s="24">
        <v>23.08783</v>
      </c>
      <c r="E304" s="24">
        <v>25.517036508947399</v>
      </c>
      <c r="F304" s="24">
        <v>27.637925970000001</v>
      </c>
      <c r="G304" s="23">
        <v>39788.033100000001</v>
      </c>
      <c r="H304" s="23">
        <v>29581.206200000001</v>
      </c>
      <c r="I304" s="92">
        <v>42802.575499999999</v>
      </c>
      <c r="J304" s="93">
        <v>5.0868021880000001</v>
      </c>
      <c r="K304" s="94">
        <f t="shared" si="79"/>
        <v>-3.4414261349514002</v>
      </c>
      <c r="L304" s="94">
        <f t="shared" si="80"/>
        <v>-5.2227200000000007</v>
      </c>
      <c r="M304" s="94">
        <f t="shared" si="81"/>
        <v>-1.1009070231420266</v>
      </c>
      <c r="N304" s="94">
        <f t="shared" si="82"/>
        <v>-4.6782509700934272</v>
      </c>
      <c r="O304" s="95">
        <v>60</v>
      </c>
      <c r="P304" s="96">
        <f t="shared" si="86"/>
        <v>59.447420923079612</v>
      </c>
      <c r="Q304" s="97">
        <v>33.262635233441202</v>
      </c>
      <c r="R304" s="97">
        <v>1.6098648346073501</v>
      </c>
      <c r="S304" s="96">
        <f t="shared" si="87"/>
        <v>2.8771716907129172</v>
      </c>
      <c r="T304" s="98">
        <v>4276494</v>
      </c>
      <c r="U304" s="99">
        <f t="shared" si="88"/>
        <v>2542265.3889302444</v>
      </c>
      <c r="V304" s="100">
        <f t="shared" si="83"/>
        <v>5.4438025976430291</v>
      </c>
      <c r="W304" s="97">
        <v>2.9428675005613099</v>
      </c>
      <c r="X304" s="97">
        <v>3.8257277507297029</v>
      </c>
      <c r="Y304" s="96">
        <f t="shared" si="89"/>
        <v>2.2132089928560901</v>
      </c>
      <c r="Z304" s="100">
        <f t="shared" si="84"/>
        <v>4.1875404597254064</v>
      </c>
      <c r="AA304" s="93">
        <v>84.9887843022791</v>
      </c>
      <c r="AB304" s="95">
        <v>90</v>
      </c>
      <c r="AC304" s="114">
        <f t="shared" si="90"/>
        <v>90</v>
      </c>
      <c r="AD304" s="79">
        <f t="shared" si="95"/>
        <v>63.214101506642059</v>
      </c>
      <c r="AE304" s="79">
        <f t="shared" si="85"/>
        <v>63.214101506642059</v>
      </c>
      <c r="AF304" s="80">
        <f t="shared" si="91"/>
        <v>2703347.2580854571</v>
      </c>
      <c r="AG304" s="96">
        <f t="shared" si="92"/>
        <v>3.0594737414109052</v>
      </c>
      <c r="AH304" s="100">
        <f t="shared" si="93"/>
        <v>5.7887303544219275</v>
      </c>
    </row>
    <row r="305" spans="1:34">
      <c r="A305" s="20">
        <v>2038</v>
      </c>
      <c r="B305" s="20">
        <v>39</v>
      </c>
      <c r="C305" s="20" t="s">
        <v>18</v>
      </c>
      <c r="D305" s="24">
        <v>22.972570000000001</v>
      </c>
      <c r="E305" s="24">
        <v>26.015687947368399</v>
      </c>
      <c r="F305" s="24">
        <v>28.480323859999999</v>
      </c>
      <c r="G305" s="23">
        <v>40706.1158</v>
      </c>
      <c r="H305" s="23">
        <v>29858.7353</v>
      </c>
      <c r="I305" s="92">
        <v>43935.826099999998</v>
      </c>
      <c r="J305" s="93">
        <v>5.0868021880000001</v>
      </c>
      <c r="K305" s="94">
        <f t="shared" si="79"/>
        <v>-3.5208347800052002</v>
      </c>
      <c r="L305" s="94">
        <f t="shared" si="80"/>
        <v>-5.3601600000000005</v>
      </c>
      <c r="M305" s="94">
        <f t="shared" si="81"/>
        <v>-1.1224208408012621</v>
      </c>
      <c r="N305" s="94">
        <f t="shared" si="82"/>
        <v>-4.9166134328064626</v>
      </c>
      <c r="O305" s="95">
        <v>60</v>
      </c>
      <c r="P305" s="96">
        <f t="shared" si="86"/>
        <v>59.563761459005235</v>
      </c>
      <c r="Q305" s="97">
        <v>33.262635233441202</v>
      </c>
      <c r="R305" s="97">
        <v>1.6098648346073501</v>
      </c>
      <c r="S305" s="96">
        <f t="shared" si="87"/>
        <v>2.8828024092747988</v>
      </c>
      <c r="T305" s="98">
        <v>4276494</v>
      </c>
      <c r="U305" s="99">
        <f t="shared" si="88"/>
        <v>2547240.6849686713</v>
      </c>
      <c r="V305" s="100">
        <f t="shared" si="83"/>
        <v>5.4544562963544099</v>
      </c>
      <c r="W305" s="97">
        <v>2.9428675005613099</v>
      </c>
      <c r="X305" s="97">
        <v>3.8257277507297029</v>
      </c>
      <c r="Y305" s="96">
        <f t="shared" si="89"/>
        <v>2.2175403148267683</v>
      </c>
      <c r="Z305" s="100">
        <f t="shared" si="84"/>
        <v>4.1957356125803145</v>
      </c>
      <c r="AA305" s="93">
        <v>86.020882483094098</v>
      </c>
      <c r="AB305" s="95">
        <v>90</v>
      </c>
      <c r="AC305" s="114">
        <f t="shared" si="90"/>
        <v>90</v>
      </c>
      <c r="AD305" s="79">
        <f t="shared" si="95"/>
        <v>63.449815568074861</v>
      </c>
      <c r="AE305" s="79">
        <f t="shared" si="85"/>
        <v>63.449815568074861</v>
      </c>
      <c r="AF305" s="80">
        <f t="shared" si="91"/>
        <v>2713427.5557797872</v>
      </c>
      <c r="AG305" s="96">
        <f t="shared" si="92"/>
        <v>3.070881970971191</v>
      </c>
      <c r="AH305" s="100">
        <f t="shared" si="93"/>
        <v>5.8103154930201049</v>
      </c>
    </row>
    <row r="306" spans="1:34">
      <c r="A306" s="20">
        <v>2039</v>
      </c>
      <c r="B306" s="20">
        <v>40</v>
      </c>
      <c r="C306" s="20" t="s">
        <v>18</v>
      </c>
      <c r="D306" s="24">
        <v>23.620760000000001</v>
      </c>
      <c r="E306" s="24">
        <v>26.266148003157902</v>
      </c>
      <c r="F306" s="24">
        <v>29.206572779999998</v>
      </c>
      <c r="G306" s="23">
        <v>41645.382700000002</v>
      </c>
      <c r="H306" s="23">
        <v>30138.8681</v>
      </c>
      <c r="I306" s="92">
        <v>45099.080900000001</v>
      </c>
      <c r="J306" s="93">
        <v>5.0868021880000001</v>
      </c>
      <c r="K306" s="94">
        <f t="shared" si="79"/>
        <v>-3.6020757312538003</v>
      </c>
      <c r="L306" s="94">
        <f t="shared" si="80"/>
        <v>-5.4976000000000003</v>
      </c>
      <c r="M306" s="94">
        <f t="shared" si="81"/>
        <v>-1.1332266894482446</v>
      </c>
      <c r="N306" s="94">
        <f t="shared" si="82"/>
        <v>-5.1461002327020449</v>
      </c>
      <c r="O306" s="95">
        <v>60</v>
      </c>
      <c r="P306" s="96">
        <f t="shared" si="86"/>
        <v>59.652698101560986</v>
      </c>
      <c r="Q306" s="97">
        <v>33.262635233441202</v>
      </c>
      <c r="R306" s="97">
        <v>1.6098648346073501</v>
      </c>
      <c r="S306" s="96">
        <f t="shared" si="87"/>
        <v>2.8871068178808437</v>
      </c>
      <c r="T306" s="98">
        <v>4276494</v>
      </c>
      <c r="U306" s="99">
        <f t="shared" si="88"/>
        <v>2551044.0551513694</v>
      </c>
      <c r="V306" s="100">
        <f t="shared" si="83"/>
        <v>5.4626005273109897</v>
      </c>
      <c r="W306" s="97">
        <v>2.9428675005613099</v>
      </c>
      <c r="X306" s="97">
        <v>3.8257277507297029</v>
      </c>
      <c r="Y306" s="96">
        <f t="shared" si="89"/>
        <v>2.2208513983698794</v>
      </c>
      <c r="Z306" s="100">
        <f t="shared" si="84"/>
        <v>4.2020004056238385</v>
      </c>
      <c r="AA306" s="93">
        <v>87.052980663908997</v>
      </c>
      <c r="AB306" s="95">
        <v>90</v>
      </c>
      <c r="AC306" s="114">
        <f t="shared" si="90"/>
        <v>90</v>
      </c>
      <c r="AD306" s="79">
        <f t="shared" si="95"/>
        <v>63.627162790713342</v>
      </c>
      <c r="AE306" s="79">
        <f t="shared" si="85"/>
        <v>63.627162790713342</v>
      </c>
      <c r="AF306" s="80">
        <f t="shared" si="91"/>
        <v>2721011.7991150888</v>
      </c>
      <c r="AG306" s="96">
        <f t="shared" si="92"/>
        <v>3.079465327498335</v>
      </c>
      <c r="AH306" s="100">
        <f t="shared" si="93"/>
        <v>5.8265557816027398</v>
      </c>
    </row>
    <row r="307" spans="1:34">
      <c r="A307" s="20">
        <v>2040</v>
      </c>
      <c r="B307" s="20">
        <v>41</v>
      </c>
      <c r="C307" s="20" t="s">
        <v>18</v>
      </c>
      <c r="D307" s="24">
        <v>22.938770000000002</v>
      </c>
      <c r="E307" s="24">
        <v>26.072029984210499</v>
      </c>
      <c r="F307" s="24">
        <v>29.171890000000001</v>
      </c>
      <c r="G307" s="23">
        <v>42606.322500000002</v>
      </c>
      <c r="H307" s="23">
        <v>30421.629199999999</v>
      </c>
      <c r="I307" s="92">
        <v>46293.134299999998</v>
      </c>
      <c r="J307" s="93">
        <v>5.0868021880000001</v>
      </c>
      <c r="K307" s="94">
        <f t="shared" si="79"/>
        <v>-3.6851912583150002</v>
      </c>
      <c r="L307" s="94">
        <f t="shared" si="80"/>
        <v>-5.63504</v>
      </c>
      <c r="M307" s="94">
        <f t="shared" si="81"/>
        <v>-1.1248516616387778</v>
      </c>
      <c r="N307" s="94">
        <f t="shared" si="82"/>
        <v>-5.3582807319537782</v>
      </c>
      <c r="O307" s="95">
        <v>60</v>
      </c>
      <c r="P307" s="96">
        <f t="shared" si="86"/>
        <v>59.718784531670686</v>
      </c>
      <c r="Q307" s="97">
        <v>33.262635233441202</v>
      </c>
      <c r="R307" s="97">
        <v>1.6098648346073501</v>
      </c>
      <c r="S307" s="96">
        <f t="shared" si="87"/>
        <v>2.8903053082930339</v>
      </c>
      <c r="T307" s="98">
        <v>4276494</v>
      </c>
      <c r="U307" s="99">
        <f t="shared" si="88"/>
        <v>2553870.2373698251</v>
      </c>
      <c r="V307" s="100">
        <f t="shared" si="83"/>
        <v>5.4686522865683962</v>
      </c>
      <c r="W307" s="97">
        <v>2.9428675005613099</v>
      </c>
      <c r="X307" s="97">
        <v>3.8257277507297029</v>
      </c>
      <c r="Y307" s="96">
        <f t="shared" si="89"/>
        <v>2.2233117756100258</v>
      </c>
      <c r="Z307" s="100">
        <f t="shared" si="84"/>
        <v>4.206655605052612</v>
      </c>
      <c r="AA307" s="93">
        <v>88.085078844723995</v>
      </c>
      <c r="AB307" s="95">
        <v>90</v>
      </c>
      <c r="AC307" s="114">
        <f t="shared" si="90"/>
        <v>90</v>
      </c>
      <c r="AD307" s="79">
        <f t="shared" si="95"/>
        <v>63.750696855481323</v>
      </c>
      <c r="AE307" s="79">
        <f t="shared" si="85"/>
        <v>63.750696855481323</v>
      </c>
      <c r="AF307" s="80">
        <f t="shared" si="91"/>
        <v>2726294.7259828472</v>
      </c>
      <c r="AG307" s="96">
        <f t="shared" si="92"/>
        <v>3.0854442027543203</v>
      </c>
      <c r="AH307" s="100">
        <f t="shared" si="93"/>
        <v>5.8378682162254538</v>
      </c>
    </row>
    <row r="308" spans="1:34">
      <c r="A308" s="20">
        <v>2041</v>
      </c>
      <c r="B308" s="20">
        <v>42</v>
      </c>
      <c r="C308" s="20" t="s">
        <v>18</v>
      </c>
      <c r="D308" s="24">
        <v>22.94049</v>
      </c>
      <c r="E308" s="24">
        <v>26.497596041579001</v>
      </c>
      <c r="F308" s="24">
        <v>28.819414949999999</v>
      </c>
      <c r="G308" s="23">
        <v>43589.435400000002</v>
      </c>
      <c r="H308" s="23">
        <v>30707.043099999999</v>
      </c>
      <c r="I308" s="92">
        <v>47518.801700000004</v>
      </c>
      <c r="J308" s="93">
        <v>5.0868021880000001</v>
      </c>
      <c r="K308" s="94">
        <f t="shared" si="79"/>
        <v>-3.7702246254876002</v>
      </c>
      <c r="L308" s="94">
        <f t="shared" si="80"/>
        <v>-5.7724799999999998</v>
      </c>
      <c r="M308" s="94">
        <f t="shared" si="81"/>
        <v>-1.1432122836178844</v>
      </c>
      <c r="N308" s="94">
        <f t="shared" si="82"/>
        <v>-5.5991147211054848</v>
      </c>
      <c r="O308" s="95">
        <v>60</v>
      </c>
      <c r="P308" s="96">
        <f t="shared" si="86"/>
        <v>59.778750546538788</v>
      </c>
      <c r="Q308" s="97">
        <v>33.262635233441202</v>
      </c>
      <c r="R308" s="97">
        <v>1.6098648346073501</v>
      </c>
      <c r="S308" s="96">
        <f t="shared" si="87"/>
        <v>2.893207579202425</v>
      </c>
      <c r="T308" s="98">
        <v>4276494</v>
      </c>
      <c r="U308" s="99">
        <f t="shared" si="88"/>
        <v>2556434.6803976987</v>
      </c>
      <c r="V308" s="100">
        <f t="shared" si="83"/>
        <v>5.4741435785780475</v>
      </c>
      <c r="W308" s="97">
        <v>2.9428675005613099</v>
      </c>
      <c r="X308" s="97">
        <v>4.1200145007858335</v>
      </c>
      <c r="Y308" s="96">
        <f t="shared" si="89"/>
        <v>2.066576842287446</v>
      </c>
      <c r="Z308" s="100">
        <f t="shared" si="84"/>
        <v>3.9101025561271769</v>
      </c>
      <c r="AA308" s="93">
        <v>89.117177025538894</v>
      </c>
      <c r="AB308" s="95">
        <v>100</v>
      </c>
      <c r="AC308" s="114">
        <f t="shared" si="90"/>
        <v>100</v>
      </c>
      <c r="AD308" s="79">
        <f t="shared" si="95"/>
        <v>64.137147559583241</v>
      </c>
      <c r="AE308" s="79">
        <f t="shared" si="85"/>
        <v>64.137147559583241</v>
      </c>
      <c r="AF308" s="80">
        <f t="shared" si="91"/>
        <v>2742821.2671567239</v>
      </c>
      <c r="AG308" s="96">
        <f t="shared" si="92"/>
        <v>3.1041478741404482</v>
      </c>
      <c r="AH308" s="100">
        <f t="shared" si="93"/>
        <v>5.8732568220587176</v>
      </c>
    </row>
    <row r="309" spans="1:34">
      <c r="A309" s="20">
        <v>2042</v>
      </c>
      <c r="B309" s="20">
        <v>43</v>
      </c>
      <c r="C309" s="20" t="s">
        <v>18</v>
      </c>
      <c r="D309" s="24">
        <v>22.315049999999999</v>
      </c>
      <c r="E309" s="24">
        <v>25.7285702210526</v>
      </c>
      <c r="F309" s="24">
        <v>27.645230000000002</v>
      </c>
      <c r="G309" s="23">
        <v>44595.233</v>
      </c>
      <c r="H309" s="23">
        <v>30995.134699999999</v>
      </c>
      <c r="I309" s="92">
        <v>48776.9202</v>
      </c>
      <c r="J309" s="93">
        <v>5.0868021880000001</v>
      </c>
      <c r="K309" s="94">
        <f t="shared" si="79"/>
        <v>-3.8572200831020003</v>
      </c>
      <c r="L309" s="94">
        <f t="shared" si="80"/>
        <v>-5.9099200000000005</v>
      </c>
      <c r="M309" s="94">
        <f t="shared" si="81"/>
        <v>-1.1100334336170934</v>
      </c>
      <c r="N309" s="94">
        <f t="shared" si="82"/>
        <v>-5.790371328719095</v>
      </c>
      <c r="O309" s="95">
        <v>60</v>
      </c>
      <c r="P309" s="96">
        <f t="shared" si="86"/>
        <v>59.817148137905377</v>
      </c>
      <c r="Q309" s="97">
        <v>33.262635233441202</v>
      </c>
      <c r="R309" s="97">
        <v>1.6098648346073501</v>
      </c>
      <c r="S309" s="96">
        <f t="shared" si="87"/>
        <v>2.8950659687028621</v>
      </c>
      <c r="T309" s="98">
        <v>4276494</v>
      </c>
      <c r="U309" s="99">
        <f t="shared" si="88"/>
        <v>2558076.7510886355</v>
      </c>
      <c r="V309" s="100">
        <f t="shared" si="83"/>
        <v>5.4776597766633301</v>
      </c>
      <c r="W309" s="97">
        <v>2.9428675005613099</v>
      </c>
      <c r="X309" s="97">
        <v>4.1200145007858335</v>
      </c>
      <c r="Y309" s="96">
        <f t="shared" si="89"/>
        <v>2.0679042633591869</v>
      </c>
      <c r="Z309" s="100">
        <f t="shared" si="84"/>
        <v>3.9126141261880933</v>
      </c>
      <c r="AA309" s="93">
        <v>90.149275206353906</v>
      </c>
      <c r="AB309" s="95">
        <v>100</v>
      </c>
      <c r="AC309" s="114">
        <f t="shared" si="90"/>
        <v>100</v>
      </c>
      <c r="AD309" s="79">
        <f t="shared" si="95"/>
        <v>64.471066894759204</v>
      </c>
      <c r="AE309" s="79">
        <f t="shared" si="85"/>
        <v>64.471066894759204</v>
      </c>
      <c r="AF309" s="80">
        <f t="shared" si="91"/>
        <v>2757101.3074903637</v>
      </c>
      <c r="AG309" s="96">
        <f t="shared" si="92"/>
        <v>3.1203091010403181</v>
      </c>
      <c r="AH309" s="100">
        <f t="shared" si="93"/>
        <v>5.9038349517068696</v>
      </c>
    </row>
    <row r="310" spans="1:34">
      <c r="A310" s="20">
        <v>2043</v>
      </c>
      <c r="B310" s="20">
        <v>44</v>
      </c>
      <c r="C310" s="20" t="s">
        <v>18</v>
      </c>
      <c r="D310" s="24">
        <v>22.338660000000001</v>
      </c>
      <c r="E310" s="24">
        <v>26.639939683684201</v>
      </c>
      <c r="F310" s="24">
        <v>29.145282559999998</v>
      </c>
      <c r="G310" s="23">
        <v>45624.238700000002</v>
      </c>
      <c r="H310" s="23">
        <v>31285.929199999999</v>
      </c>
      <c r="I310" s="92">
        <v>50068.348899999997</v>
      </c>
      <c r="J310" s="93">
        <v>5.0868021880000001</v>
      </c>
      <c r="K310" s="94">
        <f t="shared" si="79"/>
        <v>-3.9462229021178001</v>
      </c>
      <c r="L310" s="94">
        <f t="shared" si="80"/>
        <v>-6.0473600000000003</v>
      </c>
      <c r="M310" s="94">
        <f t="shared" si="81"/>
        <v>-1.1493535577128713</v>
      </c>
      <c r="N310" s="94">
        <f t="shared" si="82"/>
        <v>-6.0561342718306719</v>
      </c>
      <c r="O310" s="95">
        <v>60</v>
      </c>
      <c r="P310" s="96">
        <f t="shared" si="86"/>
        <v>59.859722182295286</v>
      </c>
      <c r="Q310" s="97">
        <v>33.262635233441202</v>
      </c>
      <c r="R310" s="97">
        <v>1.6098648346073501</v>
      </c>
      <c r="S310" s="96">
        <f t="shared" si="87"/>
        <v>2.8971264926646381</v>
      </c>
      <c r="T310" s="98">
        <v>4276494</v>
      </c>
      <c r="U310" s="99">
        <f t="shared" si="88"/>
        <v>2559897.4275425272</v>
      </c>
      <c r="V310" s="100">
        <f t="shared" si="83"/>
        <v>5.4815584267619064</v>
      </c>
      <c r="W310" s="97">
        <v>2.9428675005613099</v>
      </c>
      <c r="X310" s="97">
        <v>4.1200145007858335</v>
      </c>
      <c r="Y310" s="96">
        <f t="shared" si="89"/>
        <v>2.0693760661890268</v>
      </c>
      <c r="Z310" s="100">
        <f t="shared" si="84"/>
        <v>3.9153988762585055</v>
      </c>
      <c r="AA310" s="93">
        <v>91.181373387168804</v>
      </c>
      <c r="AB310" s="95">
        <v>100</v>
      </c>
      <c r="AC310" s="114">
        <f t="shared" si="90"/>
        <v>100</v>
      </c>
      <c r="AD310" s="79">
        <f t="shared" si="95"/>
        <v>64.778199737534052</v>
      </c>
      <c r="AE310" s="79">
        <f t="shared" si="85"/>
        <v>64.778199737534052</v>
      </c>
      <c r="AF310" s="80">
        <f t="shared" si="91"/>
        <v>2770235.8250836595</v>
      </c>
      <c r="AG310" s="96">
        <f t="shared" si="92"/>
        <v>3.1351738993242231</v>
      </c>
      <c r="AH310" s="100">
        <f t="shared" si="93"/>
        <v>5.9319601511075737</v>
      </c>
    </row>
    <row r="311" spans="1:34">
      <c r="A311" s="20">
        <v>2044</v>
      </c>
      <c r="B311" s="20">
        <v>45</v>
      </c>
      <c r="C311" s="20" t="s">
        <v>18</v>
      </c>
      <c r="D311" s="24">
        <v>22.417100000000001</v>
      </c>
      <c r="E311" s="24">
        <v>26.8226510542105</v>
      </c>
      <c r="F311" s="24">
        <v>29.273099999999999</v>
      </c>
      <c r="G311" s="23">
        <v>46676.987999999998</v>
      </c>
      <c r="H311" s="23">
        <v>31579.4519</v>
      </c>
      <c r="I311" s="92">
        <v>51393.969799999999</v>
      </c>
      <c r="J311" s="93">
        <v>5.0868021880000001</v>
      </c>
      <c r="K311" s="94">
        <f t="shared" si="79"/>
        <v>-4.0372794000720003</v>
      </c>
      <c r="L311" s="94">
        <f t="shared" si="80"/>
        <v>-6.1848000000000001</v>
      </c>
      <c r="M311" s="94">
        <f t="shared" si="81"/>
        <v>-1.1572364570828579</v>
      </c>
      <c r="N311" s="94">
        <f t="shared" si="82"/>
        <v>-6.2925136691548582</v>
      </c>
      <c r="O311" s="95">
        <v>60</v>
      </c>
      <c r="P311" s="96">
        <f t="shared" si="86"/>
        <v>59.88919878080317</v>
      </c>
      <c r="Q311" s="97">
        <v>33.262635233441202</v>
      </c>
      <c r="R311" s="97">
        <v>1.6098648346073501</v>
      </c>
      <c r="S311" s="96">
        <f t="shared" si="87"/>
        <v>2.8985531186384565</v>
      </c>
      <c r="T311" s="98">
        <v>4276494</v>
      </c>
      <c r="U311" s="99">
        <f t="shared" si="88"/>
        <v>2561157.9925091206</v>
      </c>
      <c r="V311" s="100">
        <f t="shared" si="83"/>
        <v>5.4842576991783591</v>
      </c>
      <c r="W311" s="97">
        <v>2.9428675005613099</v>
      </c>
      <c r="X311" s="97">
        <v>4.1200145007858335</v>
      </c>
      <c r="Y311" s="96">
        <f t="shared" si="89"/>
        <v>2.0703950847417549</v>
      </c>
      <c r="Z311" s="100">
        <f t="shared" si="84"/>
        <v>3.9173269279845422</v>
      </c>
      <c r="AA311" s="93">
        <v>92.213471567983802</v>
      </c>
      <c r="AB311" s="95">
        <v>100</v>
      </c>
      <c r="AC311" s="114">
        <f t="shared" si="90"/>
        <v>100</v>
      </c>
      <c r="AD311" s="79">
        <f t="shared" si="95"/>
        <v>65.041272189002413</v>
      </c>
      <c r="AE311" s="79">
        <f t="shared" si="85"/>
        <v>65.041272189002413</v>
      </c>
      <c r="AF311" s="80">
        <f t="shared" si="91"/>
        <v>2781486.1026863568</v>
      </c>
      <c r="AG311" s="96">
        <f t="shared" si="92"/>
        <v>3.1479062365428652</v>
      </c>
      <c r="AH311" s="100">
        <f t="shared" si="93"/>
        <v>5.9560505905654075</v>
      </c>
    </row>
    <row r="312" spans="1:34">
      <c r="A312" s="20">
        <v>2045</v>
      </c>
      <c r="B312" s="20">
        <v>46</v>
      </c>
      <c r="C312" s="20" t="s">
        <v>18</v>
      </c>
      <c r="D312" s="24">
        <v>22.84046</v>
      </c>
      <c r="E312" s="24">
        <v>26.056093661578998</v>
      </c>
      <c r="F312" s="24">
        <v>28.088850000000001</v>
      </c>
      <c r="G312" s="23">
        <v>47754.0288</v>
      </c>
      <c r="H312" s="23">
        <v>31875.7284</v>
      </c>
      <c r="I312" s="92">
        <v>52754.688099999999</v>
      </c>
      <c r="J312" s="93">
        <v>5.0868021880000001</v>
      </c>
      <c r="K312" s="94">
        <f t="shared" si="79"/>
        <v>-4.1304369670272001</v>
      </c>
      <c r="L312" s="94">
        <f t="shared" si="80"/>
        <v>-6.3222400000000007</v>
      </c>
      <c r="M312" s="94">
        <f t="shared" si="81"/>
        <v>-1.1241641049351643</v>
      </c>
      <c r="N312" s="94">
        <f t="shared" si="82"/>
        <v>-6.4900388839623648</v>
      </c>
      <c r="O312" s="95">
        <v>60</v>
      </c>
      <c r="P312" s="96">
        <f t="shared" si="86"/>
        <v>59.909028741222485</v>
      </c>
      <c r="Q312" s="97">
        <v>33.262635233441202</v>
      </c>
      <c r="R312" s="97">
        <v>1.6098648346073501</v>
      </c>
      <c r="S312" s="96">
        <f t="shared" si="87"/>
        <v>2.8995128608755545</v>
      </c>
      <c r="T312" s="98">
        <v>4276494</v>
      </c>
      <c r="U312" s="99">
        <f t="shared" si="88"/>
        <v>2562006.0195766552</v>
      </c>
      <c r="V312" s="100">
        <f t="shared" si="83"/>
        <v>5.4860735961233509</v>
      </c>
      <c r="W312" s="97">
        <v>2.9428675005613099</v>
      </c>
      <c r="X312" s="97">
        <v>4.1200145007858335</v>
      </c>
      <c r="Y312" s="96">
        <f t="shared" si="89"/>
        <v>2.0710806149111103</v>
      </c>
      <c r="Z312" s="100">
        <f t="shared" si="84"/>
        <v>3.9186239972309647</v>
      </c>
      <c r="AA312" s="93">
        <v>93.245569748798701</v>
      </c>
      <c r="AB312" s="95">
        <v>100</v>
      </c>
      <c r="AC312" s="114">
        <f t="shared" si="90"/>
        <v>100</v>
      </c>
      <c r="AD312" s="79">
        <f t="shared" si="95"/>
        <v>65.263735056957756</v>
      </c>
      <c r="AE312" s="79">
        <f t="shared" si="85"/>
        <v>65.263735056957756</v>
      </c>
      <c r="AF312" s="80">
        <f t="shared" si="91"/>
        <v>2790999.713886695</v>
      </c>
      <c r="AG312" s="96">
        <f t="shared" si="92"/>
        <v>3.1586731269474821</v>
      </c>
      <c r="AH312" s="100">
        <f t="shared" si="93"/>
        <v>5.9764222722910354</v>
      </c>
    </row>
    <row r="313" spans="1:34">
      <c r="A313" s="20">
        <v>2046</v>
      </c>
      <c r="B313" s="20">
        <v>47</v>
      </c>
      <c r="C313" s="20" t="s">
        <v>18</v>
      </c>
      <c r="D313" s="24">
        <v>23.179649999999999</v>
      </c>
      <c r="E313" s="24">
        <v>26.3320838968421</v>
      </c>
      <c r="F313" s="24">
        <v>28.621319140000001</v>
      </c>
      <c r="G313" s="23">
        <v>48855.921600000001</v>
      </c>
      <c r="H313" s="23">
        <v>32174.784599999999</v>
      </c>
      <c r="I313" s="92">
        <v>54151.432999999997</v>
      </c>
      <c r="J313" s="93">
        <v>5.0868021880000001</v>
      </c>
      <c r="K313" s="94">
        <f t="shared" si="79"/>
        <v>-4.2257440828704</v>
      </c>
      <c r="L313" s="94">
        <f t="shared" si="80"/>
        <v>-6.4596800000000005</v>
      </c>
      <c r="M313" s="94">
        <f t="shared" si="81"/>
        <v>-1.1360714276453556</v>
      </c>
      <c r="N313" s="94">
        <f t="shared" si="82"/>
        <v>-6.7346933225157564</v>
      </c>
      <c r="O313" s="95">
        <v>60</v>
      </c>
      <c r="P313" s="96">
        <f t="shared" si="86"/>
        <v>59.928748328027631</v>
      </c>
      <c r="Q313" s="97">
        <v>33.262635233441202</v>
      </c>
      <c r="R313" s="97">
        <v>1.6098648346073501</v>
      </c>
      <c r="S313" s="96">
        <f t="shared" si="87"/>
        <v>2.900467261184724</v>
      </c>
      <c r="T313" s="98">
        <v>4276494</v>
      </c>
      <c r="U313" s="99">
        <f t="shared" si="88"/>
        <v>2562849.326523202</v>
      </c>
      <c r="V313" s="100">
        <f t="shared" si="83"/>
        <v>5.4878793857809569</v>
      </c>
      <c r="W313" s="97">
        <v>2.9428675005613099</v>
      </c>
      <c r="X313" s="97">
        <v>4.1200145007858335</v>
      </c>
      <c r="Y313" s="96">
        <f t="shared" si="89"/>
        <v>2.0717623294176599</v>
      </c>
      <c r="Z313" s="100">
        <f t="shared" si="84"/>
        <v>3.9199138469863981</v>
      </c>
      <c r="AA313" s="93">
        <v>94.277667929613699</v>
      </c>
      <c r="AB313" s="95">
        <v>100</v>
      </c>
      <c r="AC313" s="114">
        <f t="shared" si="90"/>
        <v>100</v>
      </c>
      <c r="AD313" s="79">
        <f t="shared" si="95"/>
        <v>65.455124605874488</v>
      </c>
      <c r="AE313" s="79">
        <f t="shared" si="85"/>
        <v>65.455124605874488</v>
      </c>
      <c r="AF313" s="80">
        <f t="shared" si="91"/>
        <v>2799184.476462746</v>
      </c>
      <c r="AG313" s="96">
        <f t="shared" si="92"/>
        <v>3.1679361123468666</v>
      </c>
      <c r="AH313" s="100">
        <f t="shared" si="93"/>
        <v>5.9939484644685352</v>
      </c>
    </row>
    <row r="314" spans="1:34">
      <c r="A314" s="20">
        <v>2047</v>
      </c>
      <c r="B314" s="20">
        <v>48</v>
      </c>
      <c r="C314" s="20" t="s">
        <v>18</v>
      </c>
      <c r="D314" s="24">
        <v>22.809380000000001</v>
      </c>
      <c r="E314" s="24">
        <v>26.429829126842101</v>
      </c>
      <c r="F314" s="24">
        <v>29.732220000000002</v>
      </c>
      <c r="G314" s="23">
        <v>49983.2399</v>
      </c>
      <c r="H314" s="23">
        <v>32476.646499999999</v>
      </c>
      <c r="I314" s="92">
        <v>55585.158600000002</v>
      </c>
      <c r="J314" s="93">
        <v>5.0868021880000001</v>
      </c>
      <c r="K314" s="94">
        <f t="shared" si="79"/>
        <v>-4.3232503519106</v>
      </c>
      <c r="L314" s="94">
        <f t="shared" si="80"/>
        <v>-6.5971200000000003</v>
      </c>
      <c r="M314" s="94">
        <f t="shared" si="81"/>
        <v>-1.1402885478484757</v>
      </c>
      <c r="N314" s="94">
        <f t="shared" si="82"/>
        <v>-6.9738567117590762</v>
      </c>
      <c r="O314" s="95">
        <v>60</v>
      </c>
      <c r="P314" s="96">
        <f t="shared" si="86"/>
        <v>59.943890365747578</v>
      </c>
      <c r="Q314" s="97">
        <v>33.262635233441202</v>
      </c>
      <c r="R314" s="97">
        <v>1.6098648346073501</v>
      </c>
      <c r="S314" s="96">
        <f t="shared" si="87"/>
        <v>2.9012001145464184</v>
      </c>
      <c r="T314" s="98">
        <v>4276494</v>
      </c>
      <c r="U314" s="99">
        <f t="shared" si="88"/>
        <v>2563496.8748577731</v>
      </c>
      <c r="V314" s="100">
        <f t="shared" si="83"/>
        <v>5.4892659936941932</v>
      </c>
      <c r="W314" s="97">
        <v>2.9428675005613099</v>
      </c>
      <c r="X314" s="97">
        <v>4.1200145007858335</v>
      </c>
      <c r="Y314" s="96">
        <f t="shared" si="89"/>
        <v>2.0722857961045849</v>
      </c>
      <c r="Z314" s="100">
        <f t="shared" si="84"/>
        <v>3.9209042812101389</v>
      </c>
      <c r="AA314" s="93">
        <v>95.309766110428697</v>
      </c>
      <c r="AB314" s="95">
        <v>100</v>
      </c>
      <c r="AC314" s="114">
        <f t="shared" si="90"/>
        <v>100</v>
      </c>
      <c r="AD314" s="79">
        <f t="shared" si="95"/>
        <v>65.610973660281573</v>
      </c>
      <c r="AE314" s="79">
        <f t="shared" si="85"/>
        <v>65.610973660281573</v>
      </c>
      <c r="AF314" s="80">
        <f t="shared" si="91"/>
        <v>2805849.3519235216</v>
      </c>
      <c r="AG314" s="96">
        <f t="shared" si="92"/>
        <v>3.1754789877214709</v>
      </c>
      <c r="AH314" s="100">
        <f t="shared" si="93"/>
        <v>6.0082200926409204</v>
      </c>
    </row>
    <row r="315" spans="1:34">
      <c r="A315" s="20">
        <v>2048</v>
      </c>
      <c r="B315" s="20">
        <v>49</v>
      </c>
      <c r="C315" s="20" t="s">
        <v>18</v>
      </c>
      <c r="D315" s="24">
        <v>23.43797</v>
      </c>
      <c r="E315" s="24">
        <v>26.0766576973684</v>
      </c>
      <c r="F315" s="24">
        <v>28.798970000000001</v>
      </c>
      <c r="G315" s="23">
        <v>51136.570299999999</v>
      </c>
      <c r="H315" s="23">
        <v>32781.340499999998</v>
      </c>
      <c r="I315" s="92">
        <v>57056.843699999998</v>
      </c>
      <c r="J315" s="93">
        <v>5.0868021880000001</v>
      </c>
      <c r="K315" s="94">
        <f t="shared" si="79"/>
        <v>-4.4230065115282002</v>
      </c>
      <c r="L315" s="94">
        <f t="shared" si="80"/>
        <v>-6.7345600000000001</v>
      </c>
      <c r="M315" s="94">
        <f t="shared" si="81"/>
        <v>-1.1250513196952623</v>
      </c>
      <c r="N315" s="94">
        <f t="shared" si="82"/>
        <v>-7.1958156432234626</v>
      </c>
      <c r="O315" s="95">
        <v>60</v>
      </c>
      <c r="P315" s="96">
        <f t="shared" si="86"/>
        <v>59.955050719121189</v>
      </c>
      <c r="Q315" s="97">
        <v>33.262635233441202</v>
      </c>
      <c r="R315" s="97">
        <v>1.6098648346073501</v>
      </c>
      <c r="S315" s="96">
        <f t="shared" si="87"/>
        <v>2.9017402599772266</v>
      </c>
      <c r="T315" s="98">
        <v>4276494</v>
      </c>
      <c r="U315" s="99">
        <f t="shared" si="88"/>
        <v>2563974.1467001745</v>
      </c>
      <c r="V315" s="100">
        <f t="shared" si="83"/>
        <v>5.4902879852245663</v>
      </c>
      <c r="W315" s="97">
        <v>2.9428675005613099</v>
      </c>
      <c r="X315" s="97">
        <v>4.1200145007858335</v>
      </c>
      <c r="Y315" s="96">
        <f t="shared" si="89"/>
        <v>2.072671614269447</v>
      </c>
      <c r="Z315" s="100">
        <f t="shared" si="84"/>
        <v>3.9216342751604047</v>
      </c>
      <c r="AA315" s="93">
        <v>96.341864291243596</v>
      </c>
      <c r="AB315" s="95">
        <v>100</v>
      </c>
      <c r="AC315" s="114">
        <f t="shared" si="90"/>
        <v>100</v>
      </c>
      <c r="AD315" s="79">
        <f t="shared" si="95"/>
        <v>65.731878084917881</v>
      </c>
      <c r="AE315" s="79">
        <f t="shared" si="85"/>
        <v>65.731878084917881</v>
      </c>
      <c r="AF315" s="80">
        <f t="shared" si="91"/>
        <v>2811019.8223888278</v>
      </c>
      <c r="AG315" s="96">
        <f t="shared" si="92"/>
        <v>3.1813305920878845</v>
      </c>
      <c r="AH315" s="100">
        <f t="shared" si="93"/>
        <v>6.0192917221696982</v>
      </c>
    </row>
    <row r="316" spans="1:34">
      <c r="A316" s="20">
        <v>2049</v>
      </c>
      <c r="B316" s="20">
        <v>50</v>
      </c>
      <c r="C316" s="20" t="s">
        <v>18</v>
      </c>
      <c r="D316" s="24">
        <v>23.458189999999998</v>
      </c>
      <c r="E316" s="24">
        <v>26.6528014384211</v>
      </c>
      <c r="F316" s="24">
        <v>29.562899999999999</v>
      </c>
      <c r="G316" s="23">
        <v>52316.513099999996</v>
      </c>
      <c r="H316" s="23">
        <v>33088.892999999996</v>
      </c>
      <c r="I316" s="92">
        <v>58567.493499999997</v>
      </c>
      <c r="J316" s="93">
        <v>5.0868021880000001</v>
      </c>
      <c r="K316" s="94">
        <f t="shared" si="79"/>
        <v>-4.5250644840713994</v>
      </c>
      <c r="L316" s="94">
        <f t="shared" si="80"/>
        <v>-6.8719999999999999</v>
      </c>
      <c r="M316" s="94">
        <f t="shared" si="81"/>
        <v>-1.14990846525924</v>
      </c>
      <c r="N316" s="94">
        <f t="shared" si="82"/>
        <v>-7.4601707613306392</v>
      </c>
      <c r="O316" s="95">
        <v>60</v>
      </c>
      <c r="P316" s="96">
        <f t="shared" si="86"/>
        <v>59.965486391775229</v>
      </c>
      <c r="Q316" s="97">
        <v>33.262635233441202</v>
      </c>
      <c r="R316" s="97">
        <v>1.6098648346073501</v>
      </c>
      <c r="S316" s="96">
        <f t="shared" si="87"/>
        <v>2.9022453318788757</v>
      </c>
      <c r="T316" s="98">
        <v>4276494</v>
      </c>
      <c r="U316" s="99">
        <f t="shared" si="88"/>
        <v>2564420.4276150842</v>
      </c>
      <c r="V316" s="100">
        <f t="shared" si="83"/>
        <v>5.4912436152757964</v>
      </c>
      <c r="W316" s="97">
        <v>2.9428675005613099</v>
      </c>
      <c r="X316" s="97">
        <v>4.1200145007858335</v>
      </c>
      <c r="Y316" s="96">
        <f t="shared" si="89"/>
        <v>2.0730323799134824</v>
      </c>
      <c r="Z316" s="100">
        <f t="shared" si="84"/>
        <v>3.92231686805414</v>
      </c>
      <c r="AA316" s="93">
        <v>97.373962472058594</v>
      </c>
      <c r="AB316" s="95">
        <v>100</v>
      </c>
      <c r="AC316" s="114">
        <f t="shared" si="90"/>
        <v>100</v>
      </c>
      <c r="AD316" s="79">
        <f t="shared" si="95"/>
        <v>65.821094883410154</v>
      </c>
      <c r="AE316" s="79">
        <f t="shared" si="85"/>
        <v>65.821094883410154</v>
      </c>
      <c r="AF316" s="80">
        <f t="shared" si="91"/>
        <v>2814835.1734233419</v>
      </c>
      <c r="AG316" s="96">
        <f t="shared" si="92"/>
        <v>3.1856485598478339</v>
      </c>
      <c r="AH316" s="100">
        <f t="shared" si="93"/>
        <v>6.0274616079585872</v>
      </c>
    </row>
    <row r="317" spans="1:34">
      <c r="A317" s="20">
        <v>2050</v>
      </c>
      <c r="B317" s="20">
        <v>51</v>
      </c>
      <c r="C317" s="20" t="s">
        <v>18</v>
      </c>
      <c r="D317" s="24">
        <v>23.040140000000001</v>
      </c>
      <c r="E317" s="24">
        <v>26.288180059999998</v>
      </c>
      <c r="F317" s="24">
        <v>28.54528543</v>
      </c>
      <c r="G317" s="23">
        <v>53523.682200000003</v>
      </c>
      <c r="H317" s="23">
        <v>33399.330999999998</v>
      </c>
      <c r="I317" s="92">
        <v>60118.1397</v>
      </c>
      <c r="J317" s="93">
        <v>5.0868021880000001</v>
      </c>
      <c r="K317" s="94">
        <f t="shared" si="79"/>
        <v>-4.6294773682068007</v>
      </c>
      <c r="L317" s="94">
        <f t="shared" si="80"/>
        <v>-7.0094400000000006</v>
      </c>
      <c r="M317" s="94">
        <f t="shared" si="81"/>
        <v>-1.1341772405086399</v>
      </c>
      <c r="N317" s="94">
        <f t="shared" si="82"/>
        <v>-7.6862924207154411</v>
      </c>
      <c r="O317" s="95">
        <v>60</v>
      </c>
      <c r="P317" s="96">
        <f t="shared" si="86"/>
        <v>59.972468014200686</v>
      </c>
      <c r="Q317" s="97">
        <v>33.262635233441202</v>
      </c>
      <c r="R317" s="97">
        <v>1.6098648346073501</v>
      </c>
      <c r="S317" s="96">
        <f t="shared" si="87"/>
        <v>2.902583232599981</v>
      </c>
      <c r="T317" s="98">
        <v>4276494</v>
      </c>
      <c r="U317" s="99">
        <f t="shared" si="88"/>
        <v>2564718.9962792112</v>
      </c>
      <c r="V317" s="100">
        <f t="shared" si="83"/>
        <v>5.4918829461955454</v>
      </c>
      <c r="W317" s="97">
        <v>2.9428675005613099</v>
      </c>
      <c r="X317" s="97">
        <v>4.1200145007858335</v>
      </c>
      <c r="Y317" s="96">
        <f t="shared" si="89"/>
        <v>2.073273737571415</v>
      </c>
      <c r="Z317" s="100">
        <f t="shared" si="84"/>
        <v>3.9227735329968185</v>
      </c>
      <c r="AA317" s="93">
        <v>98.406060652873506</v>
      </c>
      <c r="AB317" s="95">
        <v>100</v>
      </c>
      <c r="AC317" s="114">
        <f t="shared" si="90"/>
        <v>100</v>
      </c>
      <c r="AD317" s="79">
        <f t="shared" si="95"/>
        <v>65.875894686249396</v>
      </c>
      <c r="AE317" s="79">
        <f t="shared" si="85"/>
        <v>65.875894686249396</v>
      </c>
      <c r="AF317" s="80">
        <f t="shared" si="91"/>
        <v>2817178.6837037741</v>
      </c>
      <c r="AG317" s="96">
        <f t="shared" si="92"/>
        <v>3.1883007933499354</v>
      </c>
      <c r="AH317" s="100">
        <f t="shared" si="93"/>
        <v>6.0324798123552537</v>
      </c>
    </row>
    <row r="318" spans="1:34">
      <c r="A318" s="20">
        <v>2016</v>
      </c>
      <c r="B318" s="20">
        <v>17</v>
      </c>
      <c r="C318" s="20" t="s">
        <v>20</v>
      </c>
      <c r="D318" s="24">
        <v>19.622119999999999</v>
      </c>
      <c r="E318" s="24">
        <v>21.2010904305263</v>
      </c>
      <c r="F318" s="24">
        <v>22.82206</v>
      </c>
      <c r="G318" s="23">
        <v>32959.682999999997</v>
      </c>
      <c r="H318" s="23">
        <v>32604.348000000002</v>
      </c>
      <c r="I318" s="92">
        <v>33104.478900000002</v>
      </c>
      <c r="J318" s="93">
        <v>7.018943224</v>
      </c>
      <c r="K318" s="94">
        <f t="shared" si="79"/>
        <v>-2.8508148214019999</v>
      </c>
      <c r="L318" s="94">
        <f t="shared" si="80"/>
        <v>-2.3364799999999999</v>
      </c>
      <c r="M318" s="94">
        <f t="shared" si="81"/>
        <v>-0.91469984553462669</v>
      </c>
      <c r="N318" s="94">
        <f t="shared" si="82"/>
        <v>0.91694855706337397</v>
      </c>
      <c r="O318" s="95">
        <v>60</v>
      </c>
      <c r="P318" s="96">
        <f t="shared" si="86"/>
        <v>17.134803276124124</v>
      </c>
      <c r="Q318" s="97">
        <v>10.3496286779004</v>
      </c>
      <c r="R318" s="97">
        <v>1.63473954411899</v>
      </c>
      <c r="S318" s="96">
        <f t="shared" si="87"/>
        <v>2.7064681611226877</v>
      </c>
      <c r="T318" s="98">
        <v>18579826</v>
      </c>
      <c r="U318" s="99">
        <f t="shared" si="88"/>
        <v>3183616.6341461618</v>
      </c>
      <c r="V318" s="100">
        <f t="shared" si="83"/>
        <v>6.8171405622436252</v>
      </c>
      <c r="W318" s="97">
        <v>2.99659986349306</v>
      </c>
      <c r="X318" s="97">
        <v>2.99659986349306</v>
      </c>
      <c r="Y318" s="96">
        <f t="shared" si="89"/>
        <v>2.7064681611226877</v>
      </c>
      <c r="Z318" s="100">
        <f t="shared" si="84"/>
        <v>6.8171405622436252</v>
      </c>
      <c r="AA318" s="93">
        <v>22.6183393254667</v>
      </c>
      <c r="AC318" s="114">
        <f t="shared" si="90"/>
        <v>22.6183393254667</v>
      </c>
      <c r="AD318" s="79">
        <f>O318/(EXP(N318)+1)</f>
        <v>17.134803276124124</v>
      </c>
      <c r="AE318" s="79">
        <f t="shared" si="85"/>
        <v>17.134803276124124</v>
      </c>
      <c r="AF318" s="80">
        <f t="shared" si="91"/>
        <v>3183616.6341461618</v>
      </c>
      <c r="AG318" s="96">
        <f t="shared" si="92"/>
        <v>2.7064681611226877</v>
      </c>
      <c r="AH318" s="100">
        <f t="shared" si="93"/>
        <v>6.8171405622436252</v>
      </c>
    </row>
    <row r="319" spans="1:34">
      <c r="A319" s="20">
        <v>2017</v>
      </c>
      <c r="B319" s="20">
        <v>18</v>
      </c>
      <c r="C319" s="20" t="s">
        <v>20</v>
      </c>
      <c r="D319" s="24">
        <v>19.109220000000001</v>
      </c>
      <c r="E319" s="24">
        <v>21.6505470931579</v>
      </c>
      <c r="F319" s="24">
        <v>23.919609999999999</v>
      </c>
      <c r="G319" s="23">
        <v>33645.479700000004</v>
      </c>
      <c r="H319" s="23">
        <v>32923.933299999997</v>
      </c>
      <c r="I319" s="92">
        <v>33941.746400000004</v>
      </c>
      <c r="J319" s="93">
        <v>7.018943224</v>
      </c>
      <c r="K319" s="94">
        <f t="shared" si="79"/>
        <v>-2.9101321211718005</v>
      </c>
      <c r="L319" s="94">
        <f t="shared" si="80"/>
        <v>-2.4739200000000001</v>
      </c>
      <c r="M319" s="94">
        <f t="shared" si="81"/>
        <v>-0.93409120378720445</v>
      </c>
      <c r="N319" s="94">
        <f t="shared" si="82"/>
        <v>0.70079989904099493</v>
      </c>
      <c r="O319" s="95">
        <v>60</v>
      </c>
      <c r="P319" s="96">
        <f t="shared" si="86"/>
        <v>19.898094226952633</v>
      </c>
      <c r="Q319" s="97">
        <v>10.3496286779004</v>
      </c>
      <c r="R319" s="97">
        <v>1.63473954411899</v>
      </c>
      <c r="S319" s="96">
        <f t="shared" si="87"/>
        <v>3.1429341571319211</v>
      </c>
      <c r="T319" s="98">
        <v>18579826</v>
      </c>
      <c r="U319" s="99">
        <f t="shared" si="88"/>
        <v>3697031.2846838445</v>
      </c>
      <c r="V319" s="100">
        <f t="shared" si="83"/>
        <v>7.9165253945412077</v>
      </c>
      <c r="W319" s="97">
        <v>2.99659986349306</v>
      </c>
      <c r="X319" s="97">
        <v>2.99659986349306</v>
      </c>
      <c r="Y319" s="96">
        <f t="shared" si="89"/>
        <v>3.1429341571319211</v>
      </c>
      <c r="Z319" s="100">
        <f t="shared" si="84"/>
        <v>7.9165253945412077</v>
      </c>
      <c r="AA319" s="93">
        <v>23.429701086650802</v>
      </c>
      <c r="AC319" s="114">
        <f t="shared" si="90"/>
        <v>23.429701086650802</v>
      </c>
      <c r="AD319" s="79">
        <f t="shared" ref="AD319:AD322" si="96">O319/(EXP(N319)+1)</f>
        <v>19.898094226952633</v>
      </c>
      <c r="AE319" s="79">
        <f t="shared" si="85"/>
        <v>19.898094226952633</v>
      </c>
      <c r="AF319" s="80">
        <f t="shared" si="91"/>
        <v>3697031.2846838445</v>
      </c>
      <c r="AG319" s="96">
        <f t="shared" si="92"/>
        <v>3.1429341571319211</v>
      </c>
      <c r="AH319" s="100">
        <f t="shared" si="93"/>
        <v>7.9165253945412077</v>
      </c>
    </row>
    <row r="320" spans="1:34">
      <c r="A320" s="20">
        <v>2018</v>
      </c>
      <c r="B320" s="20">
        <v>19</v>
      </c>
      <c r="C320" s="20" t="s">
        <v>20</v>
      </c>
      <c r="D320" s="24">
        <v>17.938649999999999</v>
      </c>
      <c r="E320" s="24">
        <v>20.979835791052601</v>
      </c>
      <c r="F320" s="24">
        <v>23.898219999999998</v>
      </c>
      <c r="G320" s="23">
        <v>34345.546000000002</v>
      </c>
      <c r="H320" s="23">
        <v>33246.651100000003</v>
      </c>
      <c r="I320" s="92">
        <v>34800.1898</v>
      </c>
      <c r="J320" s="93">
        <v>7.018943224</v>
      </c>
      <c r="K320" s="94">
        <f t="shared" si="79"/>
        <v>-2.9706836557240002</v>
      </c>
      <c r="L320" s="94">
        <f t="shared" si="80"/>
        <v>-2.6113600000000003</v>
      </c>
      <c r="M320" s="94">
        <f t="shared" si="81"/>
        <v>-0.90515403536917349</v>
      </c>
      <c r="N320" s="94">
        <f t="shared" si="82"/>
        <v>0.53174553290682647</v>
      </c>
      <c r="O320" s="95">
        <v>60</v>
      </c>
      <c r="P320" s="96">
        <f t="shared" si="86"/>
        <v>22.206591737565724</v>
      </c>
      <c r="Q320" s="97">
        <v>10.3496286779004</v>
      </c>
      <c r="R320" s="97">
        <v>1.63473954411899</v>
      </c>
      <c r="S320" s="96">
        <f t="shared" si="87"/>
        <v>3.5075648395985941</v>
      </c>
      <c r="T320" s="98">
        <v>18579826</v>
      </c>
      <c r="U320" s="99">
        <f t="shared" si="88"/>
        <v>4125946.105370088</v>
      </c>
      <c r="V320" s="100">
        <f t="shared" si="83"/>
        <v>8.8349690885734322</v>
      </c>
      <c r="W320" s="97">
        <v>2.99659986349306</v>
      </c>
      <c r="X320" s="97">
        <v>2.99659986349306</v>
      </c>
      <c r="Y320" s="96">
        <f t="shared" si="89"/>
        <v>3.5075648395985937</v>
      </c>
      <c r="Z320" s="100">
        <f t="shared" si="84"/>
        <v>8.8349690885734322</v>
      </c>
      <c r="AA320" s="93">
        <v>24.241062847834701</v>
      </c>
      <c r="AC320" s="114">
        <f t="shared" si="90"/>
        <v>24.241062847834701</v>
      </c>
      <c r="AD320" s="79">
        <f t="shared" si="96"/>
        <v>22.206591737565724</v>
      </c>
      <c r="AE320" s="79">
        <f t="shared" si="85"/>
        <v>22.206591737565724</v>
      </c>
      <c r="AF320" s="80">
        <f t="shared" si="91"/>
        <v>4125946.105370088</v>
      </c>
      <c r="AG320" s="96">
        <f t="shared" si="92"/>
        <v>3.5075648395985937</v>
      </c>
      <c r="AH320" s="100">
        <f t="shared" si="93"/>
        <v>8.8349690885734322</v>
      </c>
    </row>
    <row r="321" spans="1:34">
      <c r="A321" s="20">
        <v>2019</v>
      </c>
      <c r="B321" s="20">
        <v>20</v>
      </c>
      <c r="C321" s="20" t="s">
        <v>20</v>
      </c>
      <c r="D321" s="24">
        <v>19.653435049999999</v>
      </c>
      <c r="E321" s="24">
        <v>21.497694030526301</v>
      </c>
      <c r="F321" s="24">
        <v>25.144089279999999</v>
      </c>
      <c r="G321" s="23">
        <v>35060.178500000002</v>
      </c>
      <c r="H321" s="23">
        <v>33572.532200000001</v>
      </c>
      <c r="I321" s="92">
        <v>35680.344700000001</v>
      </c>
      <c r="J321" s="93">
        <v>7.018943224</v>
      </c>
      <c r="K321" s="94">
        <f t="shared" si="79"/>
        <v>-3.0324950791790002</v>
      </c>
      <c r="L321" s="94">
        <f t="shared" si="80"/>
        <v>-2.7488000000000001</v>
      </c>
      <c r="M321" s="94">
        <f t="shared" si="81"/>
        <v>-0.92749651125302679</v>
      </c>
      <c r="N321" s="94">
        <f t="shared" si="82"/>
        <v>0.31015163356797293</v>
      </c>
      <c r="O321" s="95">
        <v>60</v>
      </c>
      <c r="P321" s="96">
        <f t="shared" si="86"/>
        <v>25.384663635936899</v>
      </c>
      <c r="Q321" s="97">
        <v>10.3496286779004</v>
      </c>
      <c r="R321" s="97">
        <v>1.63473954411899</v>
      </c>
      <c r="S321" s="96">
        <f t="shared" si="87"/>
        <v>4.0095461152567493</v>
      </c>
      <c r="T321" s="98">
        <v>18579826</v>
      </c>
      <c r="U321" s="99">
        <f t="shared" si="88"/>
        <v>4716426.3342423495</v>
      </c>
      <c r="V321" s="100">
        <f t="shared" si="83"/>
        <v>10.099375950968028</v>
      </c>
      <c r="W321" s="97">
        <v>2.99659986349306</v>
      </c>
      <c r="X321" s="97">
        <v>2.99659986349306</v>
      </c>
      <c r="Y321" s="96">
        <f t="shared" si="89"/>
        <v>4.0095461152567484</v>
      </c>
      <c r="Z321" s="100">
        <f t="shared" si="84"/>
        <v>10.099375950968028</v>
      </c>
      <c r="AA321" s="93">
        <v>25.052424609018502</v>
      </c>
      <c r="AC321" s="114">
        <f t="shared" si="90"/>
        <v>25.052424609018502</v>
      </c>
      <c r="AD321" s="79">
        <f t="shared" si="96"/>
        <v>25.384663635936899</v>
      </c>
      <c r="AE321" s="79">
        <f t="shared" si="85"/>
        <v>25.384663635936899</v>
      </c>
      <c r="AF321" s="80">
        <f t="shared" si="91"/>
        <v>4716426.3342423495</v>
      </c>
      <c r="AG321" s="96">
        <f t="shared" si="92"/>
        <v>4.0095461152567484</v>
      </c>
      <c r="AH321" s="100">
        <f t="shared" si="93"/>
        <v>10.099375950968028</v>
      </c>
    </row>
    <row r="322" spans="1:34">
      <c r="A322" s="20">
        <v>2020</v>
      </c>
      <c r="B322" s="20">
        <v>21</v>
      </c>
      <c r="C322" s="20" t="s">
        <v>20</v>
      </c>
      <c r="D322" s="24">
        <v>19.32263</v>
      </c>
      <c r="E322" s="24">
        <v>21.554638764210502</v>
      </c>
      <c r="F322" s="24">
        <v>24.04633265</v>
      </c>
      <c r="G322" s="23">
        <v>35789.6806</v>
      </c>
      <c r="H322" s="23">
        <v>33901.607499999998</v>
      </c>
      <c r="I322" s="92">
        <v>36582.7601</v>
      </c>
      <c r="J322" s="93">
        <v>7.018943224</v>
      </c>
      <c r="K322" s="94">
        <f t="shared" si="79"/>
        <v>-3.0955926338164002</v>
      </c>
      <c r="L322" s="94">
        <f t="shared" si="80"/>
        <v>-2.8862399999999999</v>
      </c>
      <c r="M322" s="94">
        <f t="shared" si="81"/>
        <v>-0.92995333484309795</v>
      </c>
      <c r="N322" s="94">
        <f t="shared" si="82"/>
        <v>0.10715725534050202</v>
      </c>
      <c r="O322" s="95">
        <v>60</v>
      </c>
      <c r="P322" s="96">
        <f t="shared" si="86"/>
        <v>28.394177471070449</v>
      </c>
      <c r="Q322" s="97">
        <v>10.3496286779004</v>
      </c>
      <c r="R322" s="97">
        <v>1.63473954411899</v>
      </c>
      <c r="S322" s="96">
        <f t="shared" si="87"/>
        <v>4.4849033892207135</v>
      </c>
      <c r="T322" s="98">
        <v>18579826</v>
      </c>
      <c r="U322" s="99">
        <f t="shared" si="88"/>
        <v>5275588.7682560897</v>
      </c>
      <c r="V322" s="100">
        <f t="shared" si="83"/>
        <v>11.296721406734653</v>
      </c>
      <c r="W322" s="97">
        <v>2.99659986349306</v>
      </c>
      <c r="X322" s="97">
        <v>2.99659986349306</v>
      </c>
      <c r="Y322" s="96">
        <f t="shared" si="89"/>
        <v>4.4849033892207135</v>
      </c>
      <c r="Z322" s="100">
        <f t="shared" si="84"/>
        <v>11.296721406734653</v>
      </c>
      <c r="AA322" s="93">
        <v>25.8637863702027</v>
      </c>
      <c r="AC322" s="114">
        <f t="shared" si="90"/>
        <v>25.8637863702027</v>
      </c>
      <c r="AD322" s="79">
        <f t="shared" si="96"/>
        <v>28.394177471070449</v>
      </c>
      <c r="AE322" s="79">
        <f t="shared" si="85"/>
        <v>28.394177471070449</v>
      </c>
      <c r="AF322" s="80">
        <f t="shared" si="91"/>
        <v>5275588.7682560897</v>
      </c>
      <c r="AG322" s="96">
        <f t="shared" si="92"/>
        <v>4.4849033892207135</v>
      </c>
      <c r="AH322" s="100">
        <f t="shared" si="93"/>
        <v>11.296721406734653</v>
      </c>
    </row>
    <row r="323" spans="1:34">
      <c r="A323" s="20">
        <v>2021</v>
      </c>
      <c r="B323" s="20">
        <v>22</v>
      </c>
      <c r="C323" s="20" t="s">
        <v>20</v>
      </c>
      <c r="D323" s="24">
        <v>18.337019999999999</v>
      </c>
      <c r="E323" s="24">
        <v>21.589272975263199</v>
      </c>
      <c r="F323" s="24">
        <v>24.33652</v>
      </c>
      <c r="G323" s="23">
        <v>36534.361499999999</v>
      </c>
      <c r="H323" s="23">
        <v>34233.9084</v>
      </c>
      <c r="I323" s="92">
        <v>37507.999199999998</v>
      </c>
      <c r="J323" s="93">
        <v>7.018943224</v>
      </c>
      <c r="K323" s="94">
        <f t="shared" ref="K323:K386" si="97">G323*$AL$3</f>
        <v>-3.1600030635810001</v>
      </c>
      <c r="L323" s="94">
        <f t="shared" ref="L323:L386" si="98">B323*$AL$5</f>
        <v>-3.0236800000000001</v>
      </c>
      <c r="M323" s="94">
        <f t="shared" ref="M323:M386" si="99">E323*$AL$4</f>
        <v>-0.93144759324475546</v>
      </c>
      <c r="N323" s="94">
        <f t="shared" ref="N323:N386" si="100">SUM(J323:M323)</f>
        <v>-9.6187432825755703E-2</v>
      </c>
      <c r="O323" s="95">
        <v>60</v>
      </c>
      <c r="P323" s="96">
        <f t="shared" si="86"/>
        <v>31.441700110294324</v>
      </c>
      <c r="Q323" s="97">
        <v>10.3496286779004</v>
      </c>
      <c r="R323" s="97">
        <v>1.63473954411899</v>
      </c>
      <c r="S323" s="96">
        <f t="shared" si="87"/>
        <v>4.96626421142828</v>
      </c>
      <c r="T323" s="98">
        <v>18579826</v>
      </c>
      <c r="U323" s="99">
        <f t="shared" si="88"/>
        <v>5841813.1719344938</v>
      </c>
      <c r="V323" s="100">
        <f t="shared" ref="V323:V386" si="101">(U323*$AM$12/$AM$13*10^(-6))*($AM$11/$AP$11)+(U323*$AN$12/$AN$13*10^(-6))*($AN$11/$AP$11)+(U323*$AO$12/$AO$13*10^(-6))*($AO$11/$AP$11)+(U323*$AL$12/$AL$13*10^(-6))*($AL$11/$AP$11)</f>
        <v>12.509188796258616</v>
      </c>
      <c r="W323" s="97">
        <v>2.99659986349306</v>
      </c>
      <c r="X323" s="97">
        <v>3.5959198361916718</v>
      </c>
      <c r="Y323" s="96">
        <f t="shared" si="89"/>
        <v>4.1385535095235673</v>
      </c>
      <c r="Z323" s="100">
        <f t="shared" ref="Z323:Z386" si="102">IF(AND(A323&gt;=2000,A323&lt;=2020),(U323*$AM$12/$AM$13*10^(-6))*($AM$11/$AP$11)+(U323*$AN$12/$AN$13*10^(-6))*($AN$11/$AP$11)+(U323*$AO$12/$AO$13*10^(-6))*($AO$11/$AP$11)+(U323*$AL$12/$AL$13*10^(-6))*($AL$11/$AP$11),IF(AND(A323&gt;=2021,A323&lt;=2030),(U323*$AM$12/$AM$14*10^(-6))*($AM$11/$AP$11)+(U323*$AN$12/$AN$14*10^(-6))*($AN$11/$AP$11)+(U323*$AO$12/$AO$14*10^(-6))*($AO$11/$AP$11)+(U323*$AL$12/$AL$14*10^(-6))*($AL$11/$AP$11),IF(AND(A323&gt;=2031,A323&lt;=2040),(U323*$AM$12/$AM$15*10^(-6))*($AM$11/$AP$11)+(U323*$AN$12/$AN$15*10^(-6))*($AN$11/$AP$11)+(U323*$AO$12/$AO$15*10^(-6))*($AO$11/$AP$11)+(U323*$AL$12/$AL$15*10^(-6))*($AL$11/$AP$11),(U323*$AM$12/$AM$16*10^(-6))*($AM$11/$AP$11)+(U323*$AN$12/$AN$16*10^(-6))*($AN$11/$AP$11)+(U323*$AO$12/$AO$16*10^(-6))*($AO$11/$AP$11)+(U323*$AL$12/$AL$16*10^(-6))*($AL$11/$AP$11))))</f>
        <v>10.42432399688218</v>
      </c>
      <c r="AA323" s="93">
        <v>26.675148131386599</v>
      </c>
      <c r="AB323" s="95">
        <v>80</v>
      </c>
      <c r="AC323" s="114">
        <f t="shared" si="90"/>
        <v>80</v>
      </c>
      <c r="AD323" s="79">
        <f>(P323/100+0.03*(AC323/100-AA323/100)+(AF322-U322)/T323)*100</f>
        <v>33.041445666352729</v>
      </c>
      <c r="AE323" s="79">
        <f t="shared" ref="AE323:AE386" si="103">IF(AD323&lt;100,AD323,100)</f>
        <v>33.041445666352729</v>
      </c>
      <c r="AF323" s="80">
        <f t="shared" si="91"/>
        <v>6139043.1126928767</v>
      </c>
      <c r="AG323" s="96">
        <f t="shared" si="92"/>
        <v>5.2189464479032441</v>
      </c>
      <c r="AH323" s="100">
        <f t="shared" si="93"/>
        <v>13.145653081475757</v>
      </c>
    </row>
    <row r="324" spans="1:34">
      <c r="A324" s="20">
        <v>2022</v>
      </c>
      <c r="B324" s="20">
        <v>23</v>
      </c>
      <c r="C324" s="20" t="s">
        <v>20</v>
      </c>
      <c r="D324" s="24">
        <v>19.53877</v>
      </c>
      <c r="E324" s="24">
        <v>21.484116836315799</v>
      </c>
      <c r="F324" s="24">
        <v>24.076329999999999</v>
      </c>
      <c r="G324" s="23">
        <v>37294.537100000001</v>
      </c>
      <c r="H324" s="23">
        <v>34569.466500000002</v>
      </c>
      <c r="I324" s="92">
        <v>38456.6391</v>
      </c>
      <c r="J324" s="93">
        <v>7.018943224</v>
      </c>
      <c r="K324" s="94">
        <f t="shared" si="97"/>
        <v>-3.2257536919274004</v>
      </c>
      <c r="L324" s="94">
        <f t="shared" si="98"/>
        <v>-3.1611200000000004</v>
      </c>
      <c r="M324" s="94">
        <f t="shared" si="99"/>
        <v>-0.92691073678600888</v>
      </c>
      <c r="N324" s="94">
        <f t="shared" si="100"/>
        <v>-0.29484120471340958</v>
      </c>
      <c r="O324" s="95">
        <v>60</v>
      </c>
      <c r="P324" s="96">
        <f t="shared" ref="P324:P387" si="104">O324/(EXP(N324)+1)</f>
        <v>34.390855483774317</v>
      </c>
      <c r="Q324" s="97">
        <v>10.3496286779004</v>
      </c>
      <c r="R324" s="97">
        <v>1.63473954411899</v>
      </c>
      <c r="S324" s="96">
        <f t="shared" ref="S324:S387" si="105">R324*P324/Q324</f>
        <v>5.4320877748449341</v>
      </c>
      <c r="T324" s="98">
        <v>18579826</v>
      </c>
      <c r="U324" s="99">
        <f t="shared" ref="U324:U387" si="106">T324*P324/100</f>
        <v>6389761.1087967269</v>
      </c>
      <c r="V324" s="100">
        <f t="shared" si="101"/>
        <v>13.682520429947314</v>
      </c>
      <c r="W324" s="97">
        <v>2.99659986349306</v>
      </c>
      <c r="X324" s="97">
        <v>3.5959198361916718</v>
      </c>
      <c r="Y324" s="96">
        <f t="shared" ref="Y324:Y387" si="107">(P324/Q324)*(W324/X324)*R324</f>
        <v>4.5267398123707778</v>
      </c>
      <c r="Z324" s="100">
        <f t="shared" si="102"/>
        <v>11.402100358289429</v>
      </c>
      <c r="AA324" s="93">
        <v>27.4865098925704</v>
      </c>
      <c r="AB324" s="95">
        <v>80</v>
      </c>
      <c r="AC324" s="114">
        <f t="shared" ref="AC324:AC387" si="108">IF(AB324&gt;=AA324,AB324,AA324)</f>
        <v>80</v>
      </c>
      <c r="AD324" s="79">
        <f t="shared" ref="AD324:AD352" si="109">(P324/100+0.03*(AC324/100-AA324/100)+(AF323-U323)/T324)*100</f>
        <v>37.566005743055605</v>
      </c>
      <c r="AE324" s="79">
        <f t="shared" si="103"/>
        <v>37.566005743055605</v>
      </c>
      <c r="AF324" s="80">
        <f t="shared" ref="AF324:AF387" si="110">AE324*T324/100</f>
        <v>6979698.5022097388</v>
      </c>
      <c r="AG324" s="96">
        <f t="shared" ref="AG324:AG387" si="111">(AE324/Q324)*R324</f>
        <v>5.9336075731783922</v>
      </c>
      <c r="AH324" s="100">
        <f t="shared" ref="AH324:AH387" si="112">(AF324*$AM$12/$AM$13*10^(-6))*($AM$11/$AP$11)+(AF324*$AN$12/$AN$13*10^(-6))*($AN$11/$AP$11)+(AF324*$AO$12/$AO$13*10^(-6))*($AO$11/$AP$11)+(AF324*$AL$12/$AL$13*10^(-6))*($AL$11/$AP$11)</f>
        <v>14.945764908156523</v>
      </c>
    </row>
    <row r="325" spans="1:34">
      <c r="A325" s="20">
        <v>2023</v>
      </c>
      <c r="B325" s="20">
        <v>24</v>
      </c>
      <c r="C325" s="20" t="s">
        <v>20</v>
      </c>
      <c r="D325" s="24">
        <v>18.133099999999999</v>
      </c>
      <c r="E325" s="24">
        <v>21.662322741578901</v>
      </c>
      <c r="F325" s="24">
        <v>24.78098</v>
      </c>
      <c r="G325" s="23">
        <v>38070.529699999999</v>
      </c>
      <c r="H325" s="23">
        <v>34908.313699999999</v>
      </c>
      <c r="I325" s="92">
        <v>39429.271699999998</v>
      </c>
      <c r="J325" s="93">
        <v>7.018943224</v>
      </c>
      <c r="K325" s="94">
        <f t="shared" si="97"/>
        <v>-3.2928723958717998</v>
      </c>
      <c r="L325" s="94">
        <f t="shared" si="98"/>
        <v>-3.2985600000000002</v>
      </c>
      <c r="M325" s="94">
        <f t="shared" si="99"/>
        <v>-0.93459925236268016</v>
      </c>
      <c r="N325" s="94">
        <f t="shared" si="100"/>
        <v>-0.50708842423448008</v>
      </c>
      <c r="O325" s="95">
        <v>60</v>
      </c>
      <c r="P325" s="96">
        <f t="shared" si="104"/>
        <v>37.44742113056828</v>
      </c>
      <c r="Q325" s="97">
        <v>10.3496286779004</v>
      </c>
      <c r="R325" s="97">
        <v>1.63473954411899</v>
      </c>
      <c r="S325" s="96">
        <f t="shared" si="105"/>
        <v>5.9148769538112456</v>
      </c>
      <c r="T325" s="98">
        <v>18579826</v>
      </c>
      <c r="U325" s="99">
        <f t="shared" si="106"/>
        <v>6957665.6875468194</v>
      </c>
      <c r="V325" s="100">
        <f t="shared" si="101"/>
        <v>14.898585611212289</v>
      </c>
      <c r="W325" s="97">
        <v>2.99659986349306</v>
      </c>
      <c r="X325" s="97">
        <v>3.5959198361916718</v>
      </c>
      <c r="Y325" s="96">
        <f t="shared" si="107"/>
        <v>4.9290641281760381</v>
      </c>
      <c r="Z325" s="100">
        <f t="shared" si="102"/>
        <v>12.415488009343573</v>
      </c>
      <c r="AA325" s="93">
        <v>28.297871653754601</v>
      </c>
      <c r="AB325" s="95">
        <v>80</v>
      </c>
      <c r="AC325" s="114">
        <f t="shared" si="108"/>
        <v>80</v>
      </c>
      <c r="AD325" s="79">
        <f t="shared" si="109"/>
        <v>42.173635240236926</v>
      </c>
      <c r="AE325" s="79">
        <f t="shared" si="103"/>
        <v>42.173635240236926</v>
      </c>
      <c r="AF325" s="80">
        <f t="shared" si="110"/>
        <v>7835788.0455107037</v>
      </c>
      <c r="AG325" s="96">
        <f t="shared" si="111"/>
        <v>6.6613896393867291</v>
      </c>
      <c r="AH325" s="100">
        <f t="shared" si="112"/>
        <v>16.778926190188475</v>
      </c>
    </row>
    <row r="326" spans="1:34">
      <c r="A326" s="20">
        <v>2024</v>
      </c>
      <c r="B326" s="20">
        <v>25</v>
      </c>
      <c r="C326" s="20" t="s">
        <v>20</v>
      </c>
      <c r="D326" s="24">
        <v>18.622299999999999</v>
      </c>
      <c r="E326" s="24">
        <v>21.750044150000001</v>
      </c>
      <c r="F326" s="24">
        <v>25.227242109999999</v>
      </c>
      <c r="G326" s="23">
        <v>38862.6685</v>
      </c>
      <c r="H326" s="23">
        <v>35250.482199999999</v>
      </c>
      <c r="I326" s="92">
        <v>40426.503799999999</v>
      </c>
      <c r="J326" s="93">
        <v>7.018943224</v>
      </c>
      <c r="K326" s="94">
        <f t="shared" si="97"/>
        <v>-3.361387649239</v>
      </c>
      <c r="L326" s="94">
        <f t="shared" si="98"/>
        <v>-3.4359999999999999</v>
      </c>
      <c r="M326" s="94">
        <f t="shared" si="99"/>
        <v>-0.93838390480760003</v>
      </c>
      <c r="N326" s="94">
        <f t="shared" si="100"/>
        <v>-0.71682833004659996</v>
      </c>
      <c r="O326" s="95">
        <v>60</v>
      </c>
      <c r="P326" s="96">
        <f t="shared" si="104"/>
        <v>40.314492704624705</v>
      </c>
      <c r="Q326" s="97">
        <v>10.3496286779004</v>
      </c>
      <c r="R326" s="97">
        <v>1.63473954411899</v>
      </c>
      <c r="S326" s="96">
        <f t="shared" si="105"/>
        <v>6.3677352566349503</v>
      </c>
      <c r="T326" s="98">
        <v>18579826</v>
      </c>
      <c r="U326" s="99">
        <f t="shared" si="106"/>
        <v>7490362.5973019637</v>
      </c>
      <c r="V326" s="100">
        <f t="shared" si="101"/>
        <v>16.039259922284788</v>
      </c>
      <c r="W326" s="97">
        <v>2.99659986349306</v>
      </c>
      <c r="X326" s="97">
        <v>3.5959198361916718</v>
      </c>
      <c r="Y326" s="96">
        <f t="shared" si="107"/>
        <v>5.3064460471957915</v>
      </c>
      <c r="Z326" s="100">
        <f t="shared" si="102"/>
        <v>13.366049935237324</v>
      </c>
      <c r="AA326" s="93">
        <v>29.109233414938402</v>
      </c>
      <c r="AB326" s="95">
        <v>80</v>
      </c>
      <c r="AC326" s="114">
        <f t="shared" si="108"/>
        <v>80</v>
      </c>
      <c r="AD326" s="79">
        <f t="shared" si="109"/>
        <v>46.567429811845201</v>
      </c>
      <c r="AE326" s="79">
        <f t="shared" si="103"/>
        <v>46.567429811845201</v>
      </c>
      <c r="AF326" s="80">
        <f t="shared" si="110"/>
        <v>8652147.4317129664</v>
      </c>
      <c r="AG326" s="96">
        <f t="shared" si="111"/>
        <v>7.355396154835991</v>
      </c>
      <c r="AH326" s="100">
        <f t="shared" si="112"/>
        <v>18.527012509802876</v>
      </c>
    </row>
    <row r="327" spans="1:34">
      <c r="A327" s="20">
        <v>2025</v>
      </c>
      <c r="B327" s="20">
        <v>26</v>
      </c>
      <c r="C327" s="20" t="s">
        <v>20</v>
      </c>
      <c r="D327" s="24">
        <v>19.688949999999998</v>
      </c>
      <c r="E327" s="24">
        <v>21.730613194210498</v>
      </c>
      <c r="F327" s="24">
        <v>24.991467459999999</v>
      </c>
      <c r="G327" s="23">
        <v>39671.289499999999</v>
      </c>
      <c r="H327" s="23">
        <v>35596.004699999998</v>
      </c>
      <c r="I327" s="92">
        <v>41448.957499999997</v>
      </c>
      <c r="J327" s="93">
        <v>7.018943224</v>
      </c>
      <c r="K327" s="94">
        <f t="shared" si="97"/>
        <v>-3.4313285140129999</v>
      </c>
      <c r="L327" s="94">
        <f t="shared" si="98"/>
        <v>-3.5734400000000002</v>
      </c>
      <c r="M327" s="94">
        <f t="shared" si="99"/>
        <v>-0.93754557565101782</v>
      </c>
      <c r="N327" s="94">
        <f t="shared" si="100"/>
        <v>-0.92337086566401783</v>
      </c>
      <c r="O327" s="95">
        <v>60</v>
      </c>
      <c r="P327" s="96">
        <f t="shared" si="104"/>
        <v>42.943706679163348</v>
      </c>
      <c r="Q327" s="97">
        <v>10.3496286779004</v>
      </c>
      <c r="R327" s="97">
        <v>1.63473954411899</v>
      </c>
      <c r="S327" s="96">
        <f t="shared" si="105"/>
        <v>6.7830235909214043</v>
      </c>
      <c r="T327" s="98">
        <v>18579826</v>
      </c>
      <c r="U327" s="99">
        <f t="shared" si="106"/>
        <v>7978865.9789389288</v>
      </c>
      <c r="V327" s="100">
        <f t="shared" si="101"/>
        <v>17.085301767283404</v>
      </c>
      <c r="W327" s="97">
        <v>2.99659986349306</v>
      </c>
      <c r="X327" s="97">
        <v>3.5959198361916718</v>
      </c>
      <c r="Y327" s="96">
        <f t="shared" si="107"/>
        <v>5.6525196591011717</v>
      </c>
      <c r="Z327" s="100">
        <f t="shared" si="102"/>
        <v>14.237751472736171</v>
      </c>
      <c r="AA327" s="93">
        <v>29.920595176122301</v>
      </c>
      <c r="AB327" s="95">
        <v>80</v>
      </c>
      <c r="AC327" s="114">
        <f t="shared" si="108"/>
        <v>80</v>
      </c>
      <c r="AD327" s="79">
        <f t="shared" si="109"/>
        <v>50.699025931100181</v>
      </c>
      <c r="AE327" s="79">
        <f t="shared" si="103"/>
        <v>50.699025931100181</v>
      </c>
      <c r="AF327" s="80">
        <f t="shared" si="110"/>
        <v>9419790.8016932942</v>
      </c>
      <c r="AG327" s="96">
        <f t="shared" si="111"/>
        <v>8.0079880271315336</v>
      </c>
      <c r="AH327" s="100">
        <f t="shared" si="112"/>
        <v>20.170782271118309</v>
      </c>
    </row>
    <row r="328" spans="1:34">
      <c r="A328" s="20">
        <v>2026</v>
      </c>
      <c r="B328" s="20">
        <v>27</v>
      </c>
      <c r="C328" s="20" t="s">
        <v>20</v>
      </c>
      <c r="D328" s="24">
        <v>18.930610000000001</v>
      </c>
      <c r="E328" s="24">
        <v>21.411867148421099</v>
      </c>
      <c r="F328" s="24">
        <v>24.313754419999999</v>
      </c>
      <c r="G328" s="23">
        <v>40496.7356</v>
      </c>
      <c r="H328" s="23">
        <v>35944.913999999997</v>
      </c>
      <c r="I328" s="92">
        <v>42497.270799999998</v>
      </c>
      <c r="J328" s="93">
        <v>7.018943224</v>
      </c>
      <c r="K328" s="94">
        <f t="shared" si="97"/>
        <v>-3.5027246489863999</v>
      </c>
      <c r="L328" s="94">
        <f t="shared" si="98"/>
        <v>-3.7108800000000004</v>
      </c>
      <c r="M328" s="94">
        <f t="shared" si="99"/>
        <v>-0.92379359625147994</v>
      </c>
      <c r="N328" s="94">
        <f t="shared" si="100"/>
        <v>-1.1184550212378803</v>
      </c>
      <c r="O328" s="95">
        <v>60</v>
      </c>
      <c r="P328" s="96">
        <f t="shared" si="104"/>
        <v>45.222121578618321</v>
      </c>
      <c r="Q328" s="97">
        <v>10.3496286779004</v>
      </c>
      <c r="R328" s="97">
        <v>1.63473954411899</v>
      </c>
      <c r="S328" s="96">
        <f t="shared" si="105"/>
        <v>7.1429026793376034</v>
      </c>
      <c r="T328" s="98">
        <v>18579826</v>
      </c>
      <c r="U328" s="99">
        <f t="shared" si="106"/>
        <v>8402191.5028157383</v>
      </c>
      <c r="V328" s="100">
        <f t="shared" si="101"/>
        <v>17.991776990744977</v>
      </c>
      <c r="W328" s="97">
        <v>2.99659986349306</v>
      </c>
      <c r="X328" s="97">
        <v>3.5959198361916718</v>
      </c>
      <c r="Y328" s="96">
        <f t="shared" si="107"/>
        <v>5.952418899448003</v>
      </c>
      <c r="Z328" s="100">
        <f t="shared" si="102"/>
        <v>14.993147492287482</v>
      </c>
      <c r="AA328" s="93">
        <v>30.731956937306201</v>
      </c>
      <c r="AB328" s="95">
        <v>80</v>
      </c>
      <c r="AC328" s="114">
        <f t="shared" si="108"/>
        <v>80</v>
      </c>
      <c r="AD328" s="79">
        <f t="shared" si="109"/>
        <v>54.455482122435974</v>
      </c>
      <c r="AE328" s="79">
        <f t="shared" si="103"/>
        <v>54.455482122435974</v>
      </c>
      <c r="AF328" s="80">
        <f t="shared" si="110"/>
        <v>10117733.825809712</v>
      </c>
      <c r="AG328" s="96">
        <f t="shared" si="111"/>
        <v>8.601325978940352</v>
      </c>
      <c r="AH328" s="100">
        <f t="shared" si="112"/>
        <v>21.665301318671624</v>
      </c>
    </row>
    <row r="329" spans="1:34">
      <c r="A329" s="20">
        <v>2027</v>
      </c>
      <c r="B329" s="20">
        <v>28</v>
      </c>
      <c r="C329" s="20" t="s">
        <v>20</v>
      </c>
      <c r="D329" s="24">
        <v>19.930060000000001</v>
      </c>
      <c r="E329" s="24">
        <v>22.0798399152632</v>
      </c>
      <c r="F329" s="24">
        <v>24.925529999999998</v>
      </c>
      <c r="G329" s="23">
        <v>41339.356899999999</v>
      </c>
      <c r="H329" s="23">
        <v>36297.243199999997</v>
      </c>
      <c r="I329" s="92">
        <v>43572.097699999998</v>
      </c>
      <c r="J329" s="93">
        <v>7.018943224</v>
      </c>
      <c r="K329" s="94">
        <f t="shared" si="97"/>
        <v>-3.5756063357086001</v>
      </c>
      <c r="L329" s="94">
        <f t="shared" si="98"/>
        <v>-3.8483200000000002</v>
      </c>
      <c r="M329" s="94">
        <f t="shared" si="99"/>
        <v>-0.95261261330411551</v>
      </c>
      <c r="N329" s="94">
        <f t="shared" si="100"/>
        <v>-1.3575957250127157</v>
      </c>
      <c r="O329" s="95">
        <v>60</v>
      </c>
      <c r="P329" s="96">
        <f t="shared" si="104"/>
        <v>47.722119729803076</v>
      </c>
      <c r="Q329" s="97">
        <v>10.3496286779004</v>
      </c>
      <c r="R329" s="97">
        <v>1.63473954411899</v>
      </c>
      <c r="S329" s="96">
        <f t="shared" si="105"/>
        <v>7.5377811783790944</v>
      </c>
      <c r="T329" s="98">
        <v>18579826</v>
      </c>
      <c r="U329" s="99">
        <f t="shared" si="106"/>
        <v>8866686.8093090821</v>
      </c>
      <c r="V329" s="100">
        <f t="shared" si="101"/>
        <v>18.9864098749009</v>
      </c>
      <c r="W329" s="97">
        <v>2.99659986349306</v>
      </c>
      <c r="X329" s="97">
        <v>3.5959198361916718</v>
      </c>
      <c r="Y329" s="96">
        <f t="shared" si="107"/>
        <v>6.2814843153159119</v>
      </c>
      <c r="Z329" s="100">
        <f t="shared" si="102"/>
        <v>15.822008229084084</v>
      </c>
      <c r="AA329" s="93">
        <v>31.5433186984903</v>
      </c>
      <c r="AB329" s="95">
        <v>80</v>
      </c>
      <c r="AC329" s="114">
        <f t="shared" si="108"/>
        <v>80</v>
      </c>
      <c r="AD329" s="79">
        <f t="shared" si="109"/>
        <v>58.409180712666021</v>
      </c>
      <c r="AE329" s="79">
        <f t="shared" si="103"/>
        <v>58.409180712666021</v>
      </c>
      <c r="AF329" s="80">
        <f t="shared" si="110"/>
        <v>10852324.144438906</v>
      </c>
      <c r="AG329" s="96">
        <f t="shared" si="111"/>
        <v>9.2258186667579931</v>
      </c>
      <c r="AH329" s="100">
        <f t="shared" si="112"/>
        <v>23.238293934694198</v>
      </c>
    </row>
    <row r="330" spans="1:34">
      <c r="A330" s="20">
        <v>2028</v>
      </c>
      <c r="B330" s="20">
        <v>29</v>
      </c>
      <c r="C330" s="20" t="s">
        <v>20</v>
      </c>
      <c r="D330" s="24">
        <v>18.562280000000001</v>
      </c>
      <c r="E330" s="24">
        <v>21.466978967894701</v>
      </c>
      <c r="F330" s="24">
        <v>24.120470000000001</v>
      </c>
      <c r="G330" s="23">
        <v>42199.510600000001</v>
      </c>
      <c r="H330" s="23">
        <v>36653.025900000001</v>
      </c>
      <c r="I330" s="92">
        <v>44674.108800000002</v>
      </c>
      <c r="J330" s="93">
        <v>7.018943224</v>
      </c>
      <c r="K330" s="94">
        <f t="shared" si="97"/>
        <v>-3.6500044698364</v>
      </c>
      <c r="L330" s="94">
        <f t="shared" si="98"/>
        <v>-3.98576</v>
      </c>
      <c r="M330" s="94">
        <f t="shared" si="99"/>
        <v>-0.92617134059084905</v>
      </c>
      <c r="N330" s="94">
        <f t="shared" si="100"/>
        <v>-1.5429925864272489</v>
      </c>
      <c r="O330" s="95">
        <v>60</v>
      </c>
      <c r="P330" s="96">
        <f t="shared" si="104"/>
        <v>49.433960291529402</v>
      </c>
      <c r="Q330" s="97">
        <v>10.3496286779004</v>
      </c>
      <c r="R330" s="97">
        <v>1.63473954411899</v>
      </c>
      <c r="S330" s="96">
        <f t="shared" si="105"/>
        <v>7.8081689909830718</v>
      </c>
      <c r="T330" s="98">
        <v>18579826</v>
      </c>
      <c r="U330" s="99">
        <f t="shared" si="106"/>
        <v>9184743.8070752565</v>
      </c>
      <c r="V330" s="100">
        <f t="shared" si="101"/>
        <v>19.667471544613758</v>
      </c>
      <c r="W330" s="97">
        <v>2.99659986349306</v>
      </c>
      <c r="X330" s="97">
        <v>3.5959198361916718</v>
      </c>
      <c r="Y330" s="96">
        <f t="shared" si="107"/>
        <v>6.5068074924858932</v>
      </c>
      <c r="Z330" s="100">
        <f t="shared" si="102"/>
        <v>16.389559620511466</v>
      </c>
      <c r="AA330" s="93">
        <v>32.354680459674199</v>
      </c>
      <c r="AB330" s="95">
        <v>80</v>
      </c>
      <c r="AC330" s="114">
        <f t="shared" si="108"/>
        <v>80</v>
      </c>
      <c r="AD330" s="79">
        <f t="shared" si="109"/>
        <v>61.550380860602118</v>
      </c>
      <c r="AE330" s="79">
        <f t="shared" si="103"/>
        <v>61.550380860602118</v>
      </c>
      <c r="AF330" s="80">
        <f t="shared" si="110"/>
        <v>11435953.666237175</v>
      </c>
      <c r="AG330" s="96">
        <f t="shared" si="111"/>
        <v>9.7219759935216512</v>
      </c>
      <c r="AH330" s="100">
        <f t="shared" si="112"/>
        <v>24.488031244048628</v>
      </c>
    </row>
    <row r="331" spans="1:34">
      <c r="A331" s="20">
        <v>2029</v>
      </c>
      <c r="B331" s="20">
        <v>30</v>
      </c>
      <c r="C331" s="20" t="s">
        <v>20</v>
      </c>
      <c r="D331" s="24">
        <v>18.15766</v>
      </c>
      <c r="E331" s="24">
        <v>21.588348472105299</v>
      </c>
      <c r="F331" s="24">
        <v>24.36383</v>
      </c>
      <c r="G331" s="23">
        <v>43077.561800000003</v>
      </c>
      <c r="H331" s="23">
        <v>37012.296000000002</v>
      </c>
      <c r="I331" s="92">
        <v>45803.991600000001</v>
      </c>
      <c r="J331" s="93">
        <v>7.018943224</v>
      </c>
      <c r="K331" s="94">
        <f t="shared" si="97"/>
        <v>-3.7259506303292005</v>
      </c>
      <c r="L331" s="94">
        <f t="shared" si="98"/>
        <v>-4.1232000000000006</v>
      </c>
      <c r="M331" s="94">
        <f t="shared" si="99"/>
        <v>-0.93140770648051108</v>
      </c>
      <c r="N331" s="94">
        <f t="shared" si="100"/>
        <v>-1.7616151128097122</v>
      </c>
      <c r="O331" s="95">
        <v>60</v>
      </c>
      <c r="P331" s="96">
        <f t="shared" si="104"/>
        <v>51.204709577666833</v>
      </c>
      <c r="Q331" s="97">
        <v>10.3496286779004</v>
      </c>
      <c r="R331" s="97">
        <v>1.63473954411899</v>
      </c>
      <c r="S331" s="96">
        <f t="shared" si="105"/>
        <v>8.0878615259384965</v>
      </c>
      <c r="T331" s="98">
        <v>18579826</v>
      </c>
      <c r="U331" s="99">
        <f t="shared" si="106"/>
        <v>9513745.943335833</v>
      </c>
      <c r="V331" s="100">
        <f t="shared" si="101"/>
        <v>20.371970253444104</v>
      </c>
      <c r="W331" s="97">
        <v>2.99659986349306</v>
      </c>
      <c r="X331" s="97">
        <v>3.5959198361916718</v>
      </c>
      <c r="Y331" s="96">
        <f t="shared" si="107"/>
        <v>6.739884604948748</v>
      </c>
      <c r="Z331" s="100">
        <f t="shared" si="102"/>
        <v>16.976641877870087</v>
      </c>
      <c r="AA331" s="93">
        <v>33.166042220858102</v>
      </c>
      <c r="AB331" s="95">
        <v>80</v>
      </c>
      <c r="AC331" s="114">
        <f t="shared" si="108"/>
        <v>80</v>
      </c>
      <c r="AD331" s="79">
        <f t="shared" si="109"/>
        <v>64.726148880113783</v>
      </c>
      <c r="AE331" s="79">
        <f t="shared" si="103"/>
        <v>64.726148880113783</v>
      </c>
      <c r="AF331" s="80">
        <f t="shared" si="110"/>
        <v>12026005.838426089</v>
      </c>
      <c r="AG331" s="96">
        <f t="shared" si="111"/>
        <v>10.223593368020286</v>
      </c>
      <c r="AH331" s="100">
        <f t="shared" si="112"/>
        <v>25.75152150029546</v>
      </c>
    </row>
    <row r="332" spans="1:34">
      <c r="A332" s="20">
        <v>2030</v>
      </c>
      <c r="B332" s="20">
        <v>31</v>
      </c>
      <c r="C332" s="20" t="s">
        <v>20</v>
      </c>
      <c r="D332" s="24">
        <v>19.91132</v>
      </c>
      <c r="E332" s="24">
        <v>21.9541343205263</v>
      </c>
      <c r="F332" s="24">
        <v>26.048415070000001</v>
      </c>
      <c r="G332" s="23">
        <v>43973.882599999997</v>
      </c>
      <c r="H332" s="23">
        <v>37375.087699999996</v>
      </c>
      <c r="I332" s="92">
        <v>46962.451000000001</v>
      </c>
      <c r="J332" s="93">
        <v>7.018943224</v>
      </c>
      <c r="K332" s="94">
        <f t="shared" si="97"/>
        <v>-3.8034770016043997</v>
      </c>
      <c r="L332" s="94">
        <f t="shared" si="98"/>
        <v>-4.2606400000000004</v>
      </c>
      <c r="M332" s="94">
        <f t="shared" si="99"/>
        <v>-0.94718917112478673</v>
      </c>
      <c r="N332" s="94">
        <f t="shared" si="100"/>
        <v>-1.9923629487291867</v>
      </c>
      <c r="O332" s="95">
        <v>60</v>
      </c>
      <c r="P332" s="96">
        <f t="shared" si="104"/>
        <v>52.799574108792996</v>
      </c>
      <c r="Q332" s="97">
        <v>10.3496286779004</v>
      </c>
      <c r="R332" s="97">
        <v>1.63473954411899</v>
      </c>
      <c r="S332" s="96">
        <f t="shared" si="105"/>
        <v>8.3397727971237003</v>
      </c>
      <c r="T332" s="98">
        <v>18579826</v>
      </c>
      <c r="U332" s="99">
        <f t="shared" si="106"/>
        <v>9810068.9981547892</v>
      </c>
      <c r="V332" s="100">
        <f t="shared" si="101"/>
        <v>21.006492606062743</v>
      </c>
      <c r="W332" s="97">
        <v>2.99659986349306</v>
      </c>
      <c r="X332" s="97">
        <v>3.5959198361916718</v>
      </c>
      <c r="Y332" s="96">
        <f t="shared" si="107"/>
        <v>6.9498106642697506</v>
      </c>
      <c r="Z332" s="100">
        <f t="shared" si="102"/>
        <v>17.505410505052282</v>
      </c>
      <c r="AA332" s="93">
        <v>33.977403982042198</v>
      </c>
      <c r="AB332" s="95">
        <v>80</v>
      </c>
      <c r="AC332" s="114">
        <f t="shared" si="108"/>
        <v>80</v>
      </c>
      <c r="AD332" s="79">
        <f t="shared" si="109"/>
        <v>67.701691291778673</v>
      </c>
      <c r="AE332" s="79">
        <f t="shared" si="103"/>
        <v>67.701691291778673</v>
      </c>
      <c r="AF332" s="80">
        <f t="shared" si="110"/>
        <v>12578856.441069629</v>
      </c>
      <c r="AG332" s="96">
        <f t="shared" si="111"/>
        <v>10.693584804132231</v>
      </c>
      <c r="AH332" s="100">
        <f t="shared" si="112"/>
        <v>26.935351308105503</v>
      </c>
    </row>
    <row r="333" spans="1:34">
      <c r="A333" s="20">
        <v>2031</v>
      </c>
      <c r="B333" s="20">
        <v>32</v>
      </c>
      <c r="C333" s="20" t="s">
        <v>20</v>
      </c>
      <c r="D333" s="24">
        <v>19.123840000000001</v>
      </c>
      <c r="E333" s="24">
        <v>21.8416042915789</v>
      </c>
      <c r="F333" s="24">
        <v>24.54195</v>
      </c>
      <c r="G333" s="23">
        <v>44888.8534</v>
      </c>
      <c r="H333" s="23">
        <v>37741.435299999997</v>
      </c>
      <c r="I333" s="92">
        <v>48150.209699999999</v>
      </c>
      <c r="J333" s="93">
        <v>7.018943224</v>
      </c>
      <c r="K333" s="94">
        <f t="shared" si="97"/>
        <v>-3.8826164859796002</v>
      </c>
      <c r="L333" s="94">
        <f t="shared" si="98"/>
        <v>-4.3980800000000002</v>
      </c>
      <c r="M333" s="94">
        <f t="shared" si="99"/>
        <v>-0.94233417555588006</v>
      </c>
      <c r="N333" s="94">
        <f t="shared" si="100"/>
        <v>-2.2040874375354802</v>
      </c>
      <c r="O333" s="95">
        <v>60</v>
      </c>
      <c r="P333" s="96">
        <f t="shared" si="104"/>
        <v>54.036957845409596</v>
      </c>
      <c r="Q333" s="97">
        <v>10.3496286779004</v>
      </c>
      <c r="R333" s="97">
        <v>1.63473954411899</v>
      </c>
      <c r="S333" s="96">
        <f t="shared" si="105"/>
        <v>8.5352194347229968</v>
      </c>
      <c r="T333" s="98">
        <v>18579826</v>
      </c>
      <c r="U333" s="99">
        <f t="shared" si="106"/>
        <v>10039972.743370451</v>
      </c>
      <c r="V333" s="100">
        <f t="shared" si="101"/>
        <v>21.498789992032943</v>
      </c>
      <c r="W333" s="97">
        <v>2.99659986349306</v>
      </c>
      <c r="X333" s="97">
        <v>3.8955798225409781</v>
      </c>
      <c r="Y333" s="96">
        <f t="shared" si="107"/>
        <v>6.5655534113253813</v>
      </c>
      <c r="Z333" s="100">
        <f t="shared" si="102"/>
        <v>16.537530763102264</v>
      </c>
      <c r="AA333" s="93">
        <v>34.788765743226101</v>
      </c>
      <c r="AB333" s="95">
        <v>90</v>
      </c>
      <c r="AC333" s="114">
        <f t="shared" si="108"/>
        <v>90</v>
      </c>
      <c r="AD333" s="79">
        <f t="shared" si="109"/>
        <v>70.595412056098482</v>
      </c>
      <c r="AE333" s="79">
        <f t="shared" si="103"/>
        <v>70.595412056098482</v>
      </c>
      <c r="AF333" s="80">
        <f t="shared" si="110"/>
        <v>13116504.724006122</v>
      </c>
      <c r="AG333" s="96">
        <f t="shared" si="111"/>
        <v>11.150652386969558</v>
      </c>
      <c r="AH333" s="100">
        <f t="shared" si="112"/>
        <v>28.086628091407654</v>
      </c>
    </row>
    <row r="334" spans="1:34">
      <c r="A334" s="20">
        <v>2032</v>
      </c>
      <c r="B334" s="20">
        <v>33</v>
      </c>
      <c r="C334" s="20" t="s">
        <v>20</v>
      </c>
      <c r="D334" s="24">
        <v>19.540379999999999</v>
      </c>
      <c r="E334" s="24">
        <v>21.9758710389474</v>
      </c>
      <c r="F334" s="24">
        <v>24.541429999999998</v>
      </c>
      <c r="G334" s="23">
        <v>45822.862000000001</v>
      </c>
      <c r="H334" s="23">
        <v>38111.373899999999</v>
      </c>
      <c r="I334" s="92">
        <v>49368.008900000001</v>
      </c>
      <c r="J334" s="93">
        <v>7.018943224</v>
      </c>
      <c r="K334" s="94">
        <f t="shared" si="97"/>
        <v>-3.9634026258280004</v>
      </c>
      <c r="L334" s="94">
        <f t="shared" si="98"/>
        <v>-4.53552</v>
      </c>
      <c r="M334" s="94">
        <f t="shared" si="99"/>
        <v>-0.94812698010434671</v>
      </c>
      <c r="N334" s="94">
        <f t="shared" si="100"/>
        <v>-2.4281063819323472</v>
      </c>
      <c r="O334" s="95">
        <v>60</v>
      </c>
      <c r="P334" s="96">
        <f t="shared" si="104"/>
        <v>55.136735956608462</v>
      </c>
      <c r="Q334" s="97">
        <v>10.3496286779004</v>
      </c>
      <c r="R334" s="97">
        <v>1.63473954411899</v>
      </c>
      <c r="S334" s="96">
        <f t="shared" si="105"/>
        <v>8.7089310551188319</v>
      </c>
      <c r="T334" s="98">
        <v>18579826</v>
      </c>
      <c r="U334" s="99">
        <f t="shared" si="106"/>
        <v>10244309.602817288</v>
      </c>
      <c r="V334" s="100">
        <f t="shared" si="101"/>
        <v>21.936340505482281</v>
      </c>
      <c r="W334" s="97">
        <v>2.99659986349306</v>
      </c>
      <c r="X334" s="97">
        <v>3.8955798225409781</v>
      </c>
      <c r="Y334" s="96">
        <f t="shared" si="107"/>
        <v>6.699177734706792</v>
      </c>
      <c r="Z334" s="100">
        <f t="shared" si="102"/>
        <v>16.874108081140214</v>
      </c>
      <c r="AA334" s="93">
        <v>35.600127504409997</v>
      </c>
      <c r="AB334" s="95">
        <v>90</v>
      </c>
      <c r="AC334" s="114">
        <f t="shared" si="108"/>
        <v>90</v>
      </c>
      <c r="AD334" s="79">
        <f t="shared" si="109"/>
        <v>73.327186342165064</v>
      </c>
      <c r="AE334" s="79">
        <f t="shared" si="103"/>
        <v>73.327186342165064</v>
      </c>
      <c r="AF334" s="80">
        <f t="shared" si="110"/>
        <v>13624063.633070033</v>
      </c>
      <c r="AG334" s="96">
        <f t="shared" si="111"/>
        <v>11.58214027798696</v>
      </c>
      <c r="AH334" s="100">
        <f t="shared" si="112"/>
        <v>29.173473909963846</v>
      </c>
    </row>
    <row r="335" spans="1:34">
      <c r="A335" s="20">
        <v>2033</v>
      </c>
      <c r="B335" s="20">
        <v>34</v>
      </c>
      <c r="C335" s="20" t="s">
        <v>20</v>
      </c>
      <c r="D335" s="24">
        <v>19.91226</v>
      </c>
      <c r="E335" s="24">
        <v>22.104234237894701</v>
      </c>
      <c r="F335" s="24">
        <v>24.77844</v>
      </c>
      <c r="G335" s="23">
        <v>46776.304700000001</v>
      </c>
      <c r="H335" s="23">
        <v>38484.938600000001</v>
      </c>
      <c r="I335" s="92">
        <v>50616.608200000002</v>
      </c>
      <c r="J335" s="93">
        <v>7.018943224</v>
      </c>
      <c r="K335" s="94">
        <f t="shared" si="97"/>
        <v>-4.0458696987218001</v>
      </c>
      <c r="L335" s="94">
        <f t="shared" si="98"/>
        <v>-4.6729599999999998</v>
      </c>
      <c r="M335" s="94">
        <f t="shared" si="99"/>
        <v>-0.95366508195972899</v>
      </c>
      <c r="N335" s="94">
        <f t="shared" si="100"/>
        <v>-2.6535515566815286</v>
      </c>
      <c r="O335" s="95">
        <v>60</v>
      </c>
      <c r="P335" s="96">
        <f t="shared" si="104"/>
        <v>56.053773099859484</v>
      </c>
      <c r="Q335" s="97">
        <v>10.3496286779004</v>
      </c>
      <c r="R335" s="97">
        <v>1.63473954411899</v>
      </c>
      <c r="S335" s="96">
        <f t="shared" si="105"/>
        <v>8.8537784625141729</v>
      </c>
      <c r="T335" s="98">
        <v>18579826</v>
      </c>
      <c r="U335" s="99">
        <f t="shared" si="106"/>
        <v>10414693.508388698</v>
      </c>
      <c r="V335" s="100">
        <f t="shared" si="101"/>
        <v>22.301186894763653</v>
      </c>
      <c r="W335" s="97">
        <v>2.99659986349306</v>
      </c>
      <c r="X335" s="97">
        <v>3.8955798225409781</v>
      </c>
      <c r="Y335" s="96">
        <f t="shared" si="107"/>
        <v>6.8105988173185938</v>
      </c>
      <c r="Z335" s="100">
        <f t="shared" si="102"/>
        <v>17.154759149818194</v>
      </c>
      <c r="AA335" s="93">
        <v>36.411489265594099</v>
      </c>
      <c r="AB335" s="95">
        <v>90</v>
      </c>
      <c r="AC335" s="114">
        <f t="shared" si="108"/>
        <v>90</v>
      </c>
      <c r="AD335" s="79">
        <f t="shared" si="109"/>
        <v>75.851878807448259</v>
      </c>
      <c r="AE335" s="79">
        <f t="shared" si="103"/>
        <v>75.851878807448259</v>
      </c>
      <c r="AF335" s="80">
        <f t="shared" si="110"/>
        <v>14093147.100154763</v>
      </c>
      <c r="AG335" s="96">
        <f t="shared" si="111"/>
        <v>11.980919281387397</v>
      </c>
      <c r="AH335" s="100">
        <f t="shared" si="112"/>
        <v>30.177931512127003</v>
      </c>
    </row>
    <row r="336" spans="1:34">
      <c r="A336" s="20">
        <v>2034</v>
      </c>
      <c r="B336" s="20">
        <v>35</v>
      </c>
      <c r="C336" s="20" t="s">
        <v>20</v>
      </c>
      <c r="D336" s="24">
        <v>18.47325</v>
      </c>
      <c r="E336" s="24">
        <v>22.241642456842101</v>
      </c>
      <c r="F336" s="24">
        <v>25.771280000000001</v>
      </c>
      <c r="G336" s="23">
        <v>47749.585899999998</v>
      </c>
      <c r="H336" s="23">
        <v>38862.165000000001</v>
      </c>
      <c r="I336" s="92">
        <v>51896.786699999997</v>
      </c>
      <c r="J336" s="93">
        <v>7.018943224</v>
      </c>
      <c r="K336" s="94">
        <f t="shared" si="97"/>
        <v>-4.1300526828345996</v>
      </c>
      <c r="L336" s="94">
        <f t="shared" si="98"/>
        <v>-4.8104000000000005</v>
      </c>
      <c r="M336" s="94">
        <f t="shared" si="99"/>
        <v>-0.95959342215799559</v>
      </c>
      <c r="N336" s="94">
        <f t="shared" si="100"/>
        <v>-2.8811028809925956</v>
      </c>
      <c r="O336" s="95">
        <v>60</v>
      </c>
      <c r="P336" s="96">
        <f t="shared" si="104"/>
        <v>56.814260396874431</v>
      </c>
      <c r="Q336" s="97">
        <v>10.3496286779004</v>
      </c>
      <c r="R336" s="97">
        <v>1.63473954411899</v>
      </c>
      <c r="S336" s="96">
        <f t="shared" si="105"/>
        <v>8.9738985843002919</v>
      </c>
      <c r="T336" s="98">
        <v>18579826</v>
      </c>
      <c r="U336" s="99">
        <f t="shared" si="106"/>
        <v>10555990.724926179</v>
      </c>
      <c r="V336" s="100">
        <f t="shared" si="101"/>
        <v>22.603749387954082</v>
      </c>
      <c r="W336" s="97">
        <v>2.99659986349306</v>
      </c>
      <c r="X336" s="97">
        <v>3.8955798225409781</v>
      </c>
      <c r="Y336" s="96">
        <f t="shared" si="107"/>
        <v>6.902998911000223</v>
      </c>
      <c r="Z336" s="100">
        <f t="shared" si="102"/>
        <v>17.387499529195448</v>
      </c>
      <c r="AA336" s="93">
        <v>37.222851026778002</v>
      </c>
      <c r="AB336" s="95">
        <v>90</v>
      </c>
      <c r="AC336" s="114">
        <f t="shared" si="108"/>
        <v>90</v>
      </c>
      <c r="AD336" s="79">
        <f t="shared" si="109"/>
        <v>78.195680573659871</v>
      </c>
      <c r="AE336" s="79">
        <f t="shared" si="103"/>
        <v>78.195680573659871</v>
      </c>
      <c r="AF336" s="80">
        <f t="shared" si="110"/>
        <v>14528621.390101805</v>
      </c>
      <c r="AG336" s="96">
        <f t="shared" si="111"/>
        <v>12.351126324562141</v>
      </c>
      <c r="AH336" s="100">
        <f t="shared" si="112"/>
        <v>31.110421125974117</v>
      </c>
    </row>
    <row r="337" spans="1:34">
      <c r="A337" s="20">
        <v>2035</v>
      </c>
      <c r="B337" s="20">
        <v>36</v>
      </c>
      <c r="C337" s="20" t="s">
        <v>20</v>
      </c>
      <c r="D337" s="24">
        <v>18.99587</v>
      </c>
      <c r="E337" s="24">
        <v>22.235103406315801</v>
      </c>
      <c r="F337" s="24">
        <v>25.518354689999999</v>
      </c>
      <c r="G337" s="23">
        <v>48743.118199999997</v>
      </c>
      <c r="H337" s="23">
        <v>39243.088900000002</v>
      </c>
      <c r="I337" s="92">
        <v>53209.343099999998</v>
      </c>
      <c r="J337" s="93">
        <v>7.018943224</v>
      </c>
      <c r="K337" s="94">
        <f t="shared" si="97"/>
        <v>-4.2159872655908002</v>
      </c>
      <c r="L337" s="94">
        <f t="shared" si="98"/>
        <v>-4.9478400000000002</v>
      </c>
      <c r="M337" s="94">
        <f t="shared" si="99"/>
        <v>-0.95931130136208898</v>
      </c>
      <c r="N337" s="94">
        <f t="shared" si="100"/>
        <v>-3.1041953429528895</v>
      </c>
      <c r="O337" s="95">
        <v>60</v>
      </c>
      <c r="P337" s="96">
        <f t="shared" si="104"/>
        <v>57.423928050644783</v>
      </c>
      <c r="Q337" s="97">
        <v>10.3496286779004</v>
      </c>
      <c r="R337" s="97">
        <v>1.63473954411899</v>
      </c>
      <c r="S337" s="96">
        <f t="shared" si="105"/>
        <v>9.0701965147291173</v>
      </c>
      <c r="T337" s="98">
        <v>18579826</v>
      </c>
      <c r="U337" s="99">
        <f t="shared" si="106"/>
        <v>10669265.914174993</v>
      </c>
      <c r="V337" s="100">
        <f t="shared" si="101"/>
        <v>22.846307766070804</v>
      </c>
      <c r="W337" s="97">
        <v>2.99659986349306</v>
      </c>
      <c r="X337" s="97">
        <v>3.8955798225409781</v>
      </c>
      <c r="Y337" s="96">
        <f t="shared" si="107"/>
        <v>6.977074242099321</v>
      </c>
      <c r="Z337" s="100">
        <f t="shared" si="102"/>
        <v>17.57408289697754</v>
      </c>
      <c r="AA337" s="93">
        <v>38.034212787961899</v>
      </c>
      <c r="AB337" s="95">
        <v>90</v>
      </c>
      <c r="AC337" s="114">
        <f t="shared" si="108"/>
        <v>90</v>
      </c>
      <c r="AD337" s="79">
        <f t="shared" si="109"/>
        <v>80.364321843791359</v>
      </c>
      <c r="AE337" s="79">
        <f t="shared" si="103"/>
        <v>80.364321843791359</v>
      </c>
      <c r="AF337" s="80">
        <f t="shared" si="110"/>
        <v>14931551.164656427</v>
      </c>
      <c r="AG337" s="96">
        <f t="shared" si="111"/>
        <v>12.693666501763124</v>
      </c>
      <c r="AH337" s="100">
        <f t="shared" si="112"/>
        <v>31.973222532522456</v>
      </c>
    </row>
    <row r="338" spans="1:34">
      <c r="A338" s="20">
        <v>2036</v>
      </c>
      <c r="B338" s="20">
        <v>37</v>
      </c>
      <c r="C338" s="20" t="s">
        <v>20</v>
      </c>
      <c r="D338" s="24">
        <v>20.215540000000001</v>
      </c>
      <c r="E338" s="24">
        <v>22.717368041578901</v>
      </c>
      <c r="F338" s="24">
        <v>24.652509999999999</v>
      </c>
      <c r="G338" s="23">
        <v>49757.323100000001</v>
      </c>
      <c r="H338" s="23">
        <v>39627.746599999999</v>
      </c>
      <c r="I338" s="92">
        <v>54555.0962</v>
      </c>
      <c r="J338" s="93">
        <v>7.018943224</v>
      </c>
      <c r="K338" s="94">
        <f t="shared" si="97"/>
        <v>-4.3037099042114004</v>
      </c>
      <c r="L338" s="94">
        <f t="shared" si="98"/>
        <v>-5.08528</v>
      </c>
      <c r="M338" s="94">
        <f t="shared" si="99"/>
        <v>-0.98011812678588017</v>
      </c>
      <c r="N338" s="94">
        <f t="shared" si="100"/>
        <v>-3.3501648069972805</v>
      </c>
      <c r="O338" s="95">
        <v>60</v>
      </c>
      <c r="P338" s="96">
        <f t="shared" si="104"/>
        <v>57.966613934560911</v>
      </c>
      <c r="Q338" s="97">
        <v>10.3496286779004</v>
      </c>
      <c r="R338" s="97">
        <v>1.63473954411899</v>
      </c>
      <c r="S338" s="96">
        <f t="shared" si="105"/>
        <v>9.1559145730365827</v>
      </c>
      <c r="T338" s="98">
        <v>18579826</v>
      </c>
      <c r="U338" s="99">
        <f t="shared" si="106"/>
        <v>10770096.007133171</v>
      </c>
      <c r="V338" s="100">
        <f t="shared" si="101"/>
        <v>23.062217216105559</v>
      </c>
      <c r="W338" s="97">
        <v>2.99659986349306</v>
      </c>
      <c r="X338" s="97">
        <v>3.8955798225409781</v>
      </c>
      <c r="Y338" s="96">
        <f t="shared" si="107"/>
        <v>7.0430112100281379</v>
      </c>
      <c r="Z338" s="100">
        <f t="shared" si="102"/>
        <v>17.740167089311967</v>
      </c>
      <c r="AA338" s="93">
        <v>38.845574549145802</v>
      </c>
      <c r="AB338" s="95">
        <v>90</v>
      </c>
      <c r="AC338" s="114">
        <f t="shared" si="108"/>
        <v>90</v>
      </c>
      <c r="AD338" s="79">
        <f t="shared" si="109"/>
        <v>82.441640491233102</v>
      </c>
      <c r="AE338" s="79">
        <f t="shared" si="103"/>
        <v>82.441640491233102</v>
      </c>
      <c r="AF338" s="80">
        <f t="shared" si="110"/>
        <v>15317513.354816657</v>
      </c>
      <c r="AG338" s="96">
        <f t="shared" si="111"/>
        <v>13.021782132226274</v>
      </c>
      <c r="AH338" s="100">
        <f t="shared" si="112"/>
        <v>32.799690918763744</v>
      </c>
    </row>
    <row r="339" spans="1:34">
      <c r="A339" s="20">
        <v>2037</v>
      </c>
      <c r="B339" s="20">
        <v>38</v>
      </c>
      <c r="C339" s="20" t="s">
        <v>20</v>
      </c>
      <c r="D339" s="24">
        <v>19.307919999999999</v>
      </c>
      <c r="E339" s="24">
        <v>22.099871482631599</v>
      </c>
      <c r="F339" s="24">
        <v>25.585940000000001</v>
      </c>
      <c r="G339" s="23">
        <v>50792.630700000002</v>
      </c>
      <c r="H339" s="23">
        <v>40016.174599999998</v>
      </c>
      <c r="I339" s="92">
        <v>55934.885600000001</v>
      </c>
      <c r="J339" s="93">
        <v>7.018943224</v>
      </c>
      <c r="K339" s="94">
        <f t="shared" si="97"/>
        <v>-4.3932577997658004</v>
      </c>
      <c r="L339" s="94">
        <f t="shared" si="98"/>
        <v>-5.2227200000000007</v>
      </c>
      <c r="M339" s="94">
        <f t="shared" si="99"/>
        <v>-0.95347685524665771</v>
      </c>
      <c r="N339" s="94">
        <f t="shared" si="100"/>
        <v>-3.5505114310124588</v>
      </c>
      <c r="O339" s="95">
        <v>60</v>
      </c>
      <c r="P339" s="96">
        <f t="shared" si="104"/>
        <v>58.325478275255875</v>
      </c>
      <c r="Q339" s="97">
        <v>10.3496286779004</v>
      </c>
      <c r="R339" s="97">
        <v>1.63473954411899</v>
      </c>
      <c r="S339" s="96">
        <f t="shared" si="105"/>
        <v>9.2125977398405183</v>
      </c>
      <c r="T339" s="98">
        <v>18579826</v>
      </c>
      <c r="U339" s="99">
        <f t="shared" si="106"/>
        <v>10836772.377210343</v>
      </c>
      <c r="V339" s="100">
        <f t="shared" si="101"/>
        <v>23.204992631374161</v>
      </c>
      <c r="W339" s="97">
        <v>2.99659986349306</v>
      </c>
      <c r="X339" s="97">
        <v>3.8955798225409781</v>
      </c>
      <c r="Y339" s="96">
        <f t="shared" si="107"/>
        <v>7.0866136460311688</v>
      </c>
      <c r="Z339" s="100">
        <f t="shared" si="102"/>
        <v>17.849994331826277</v>
      </c>
      <c r="AA339" s="93">
        <v>39.656936310329897</v>
      </c>
      <c r="AB339" s="95">
        <v>90</v>
      </c>
      <c r="AC339" s="114">
        <f t="shared" si="108"/>
        <v>90</v>
      </c>
      <c r="AD339" s="79">
        <f t="shared" si="109"/>
        <v>84.310796742618166</v>
      </c>
      <c r="AE339" s="79">
        <f t="shared" si="103"/>
        <v>84.310796742618166</v>
      </c>
      <c r="AF339" s="80">
        <f t="shared" si="110"/>
        <v>15664799.333992124</v>
      </c>
      <c r="AG339" s="96">
        <f t="shared" si="111"/>
        <v>13.317018196569432</v>
      </c>
      <c r="AH339" s="100">
        <f t="shared" si="112"/>
        <v>33.543341178013797</v>
      </c>
    </row>
    <row r="340" spans="1:34">
      <c r="A340" s="20">
        <v>2038</v>
      </c>
      <c r="B340" s="20">
        <v>39</v>
      </c>
      <c r="C340" s="20" t="s">
        <v>20</v>
      </c>
      <c r="D340" s="24">
        <v>19.01718</v>
      </c>
      <c r="E340" s="24">
        <v>22.0572535578947</v>
      </c>
      <c r="F340" s="24">
        <v>24.394711640000001</v>
      </c>
      <c r="G340" s="23">
        <v>51849.48</v>
      </c>
      <c r="H340" s="23">
        <v>40408.410100000001</v>
      </c>
      <c r="I340" s="92">
        <v>57349.572200000002</v>
      </c>
      <c r="J340" s="93">
        <v>7.018943224</v>
      </c>
      <c r="K340" s="94">
        <f t="shared" si="97"/>
        <v>-4.4846689231200001</v>
      </c>
      <c r="L340" s="94">
        <f t="shared" si="98"/>
        <v>-5.3601600000000005</v>
      </c>
      <c r="M340" s="94">
        <f t="shared" si="99"/>
        <v>-0.95163814750180897</v>
      </c>
      <c r="N340" s="94">
        <f t="shared" si="100"/>
        <v>-3.7775238466218095</v>
      </c>
      <c r="O340" s="95">
        <v>60</v>
      </c>
      <c r="P340" s="96">
        <f t="shared" si="104"/>
        <v>58.657948722757332</v>
      </c>
      <c r="Q340" s="97">
        <v>10.3496286779004</v>
      </c>
      <c r="R340" s="97">
        <v>1.63473954411899</v>
      </c>
      <c r="S340" s="96">
        <f t="shared" si="105"/>
        <v>9.2651119511901605</v>
      </c>
      <c r="T340" s="98">
        <v>18579826</v>
      </c>
      <c r="U340" s="99">
        <f t="shared" si="106"/>
        <v>10898544.807857536</v>
      </c>
      <c r="V340" s="100">
        <f t="shared" si="101"/>
        <v>23.337267145232612</v>
      </c>
      <c r="W340" s="97">
        <v>2.99659986349306</v>
      </c>
      <c r="X340" s="97">
        <v>3.8955798225409781</v>
      </c>
      <c r="Y340" s="96">
        <f t="shared" si="107"/>
        <v>7.1270091932231994</v>
      </c>
      <c r="Z340" s="100">
        <f t="shared" si="102"/>
        <v>17.951743957871237</v>
      </c>
      <c r="AA340" s="93">
        <v>40.4682980715138</v>
      </c>
      <c r="AB340" s="95">
        <v>90</v>
      </c>
      <c r="AC340" s="114">
        <f t="shared" si="108"/>
        <v>90</v>
      </c>
      <c r="AD340" s="79">
        <f t="shared" si="109"/>
        <v>86.129218247974222</v>
      </c>
      <c r="AE340" s="79">
        <f t="shared" si="103"/>
        <v>86.129218247974222</v>
      </c>
      <c r="AF340" s="80">
        <f t="shared" si="110"/>
        <v>16002658.88563386</v>
      </c>
      <c r="AG340" s="96">
        <f t="shared" si="111"/>
        <v>13.604240630841826</v>
      </c>
      <c r="AH340" s="100">
        <f t="shared" si="112"/>
        <v>34.266806443628617</v>
      </c>
    </row>
    <row r="341" spans="1:34">
      <c r="A341" s="20">
        <v>2039</v>
      </c>
      <c r="B341" s="20">
        <v>40</v>
      </c>
      <c r="C341" s="20" t="s">
        <v>20</v>
      </c>
      <c r="D341" s="24">
        <v>19.947399999999998</v>
      </c>
      <c r="E341" s="24">
        <v>22.566119549473701</v>
      </c>
      <c r="F341" s="24">
        <v>25.76521</v>
      </c>
      <c r="G341" s="23">
        <v>52928.3194</v>
      </c>
      <c r="H341" s="23">
        <v>40804.490100000003</v>
      </c>
      <c r="I341" s="92">
        <v>58800.0386</v>
      </c>
      <c r="J341" s="93">
        <v>7.018943224</v>
      </c>
      <c r="K341" s="94">
        <f t="shared" si="97"/>
        <v>-4.5779820581835997</v>
      </c>
      <c r="L341" s="94">
        <f t="shared" si="98"/>
        <v>-5.4976000000000003</v>
      </c>
      <c r="M341" s="94">
        <f t="shared" si="99"/>
        <v>-0.97359266184249338</v>
      </c>
      <c r="N341" s="94">
        <f t="shared" si="100"/>
        <v>-4.0302314960260937</v>
      </c>
      <c r="O341" s="95">
        <v>60</v>
      </c>
      <c r="P341" s="96">
        <f t="shared" si="104"/>
        <v>58.952403078714759</v>
      </c>
      <c r="Q341" s="97">
        <v>10.3496286779004</v>
      </c>
      <c r="R341" s="97">
        <v>1.63473954411899</v>
      </c>
      <c r="S341" s="96">
        <f t="shared" si="105"/>
        <v>9.3116214632318375</v>
      </c>
      <c r="T341" s="98">
        <v>18579826</v>
      </c>
      <c r="U341" s="99">
        <f t="shared" si="106"/>
        <v>10953253.914843846</v>
      </c>
      <c r="V341" s="100">
        <f t="shared" si="101"/>
        <v>23.454416825995146</v>
      </c>
      <c r="W341" s="97">
        <v>2.99659986349306</v>
      </c>
      <c r="X341" s="97">
        <v>3.8955798225409781</v>
      </c>
      <c r="Y341" s="96">
        <f t="shared" si="107"/>
        <v>7.1627857409475668</v>
      </c>
      <c r="Z341" s="100">
        <f t="shared" si="102"/>
        <v>18.041859096919339</v>
      </c>
      <c r="AA341" s="93">
        <v>41.279659832697703</v>
      </c>
      <c r="AB341" s="95">
        <v>90</v>
      </c>
      <c r="AC341" s="114">
        <f t="shared" si="108"/>
        <v>90</v>
      </c>
      <c r="AD341" s="79">
        <f t="shared" si="109"/>
        <v>87.88528280895072</v>
      </c>
      <c r="AE341" s="79">
        <f t="shared" si="103"/>
        <v>87.88528280895072</v>
      </c>
      <c r="AF341" s="80">
        <f t="shared" si="110"/>
        <v>16328932.625510957</v>
      </c>
      <c r="AG341" s="96">
        <f t="shared" si="111"/>
        <v>13.881613691189783</v>
      </c>
      <c r="AH341" s="100">
        <f t="shared" si="112"/>
        <v>34.96546278392244</v>
      </c>
    </row>
    <row r="342" spans="1:34">
      <c r="A342" s="20">
        <v>2040</v>
      </c>
      <c r="B342" s="20">
        <v>41</v>
      </c>
      <c r="C342" s="20" t="s">
        <v>20</v>
      </c>
      <c r="D342" s="24">
        <v>19.745000000000001</v>
      </c>
      <c r="E342" s="24">
        <v>22.543202323684199</v>
      </c>
      <c r="F342" s="24">
        <v>26.3932</v>
      </c>
      <c r="G342" s="23">
        <v>54029.606399999997</v>
      </c>
      <c r="H342" s="23">
        <v>41204.452499999999</v>
      </c>
      <c r="I342" s="92">
        <v>60287.189700000003</v>
      </c>
      <c r="J342" s="93">
        <v>7.018943224</v>
      </c>
      <c r="K342" s="94">
        <f t="shared" si="97"/>
        <v>-4.6732367759616</v>
      </c>
      <c r="L342" s="94">
        <f t="shared" si="98"/>
        <v>-5.63504</v>
      </c>
      <c r="M342" s="94">
        <f t="shared" si="99"/>
        <v>-0.97260392105303106</v>
      </c>
      <c r="N342" s="94">
        <f t="shared" si="100"/>
        <v>-4.2619374730146315</v>
      </c>
      <c r="O342" s="95">
        <v>60</v>
      </c>
      <c r="P342" s="96">
        <f t="shared" si="104"/>
        <v>59.16605636906084</v>
      </c>
      <c r="Q342" s="97">
        <v>10.3496286779004</v>
      </c>
      <c r="R342" s="97">
        <v>1.63473954411899</v>
      </c>
      <c r="S342" s="96">
        <f t="shared" si="105"/>
        <v>9.3453683244313765</v>
      </c>
      <c r="T342" s="98">
        <v>18579826</v>
      </c>
      <c r="U342" s="99">
        <f t="shared" si="106"/>
        <v>10992950.324433422</v>
      </c>
      <c r="V342" s="100">
        <f t="shared" si="101"/>
        <v>23.539419524211386</v>
      </c>
      <c r="W342" s="97">
        <v>2.99659986349306</v>
      </c>
      <c r="X342" s="97">
        <v>3.8955798225409781</v>
      </c>
      <c r="Y342" s="96">
        <f t="shared" si="107"/>
        <v>7.1887448649472123</v>
      </c>
      <c r="Z342" s="100">
        <f t="shared" si="102"/>
        <v>18.107245787854911</v>
      </c>
      <c r="AA342" s="93">
        <v>42.091021593881798</v>
      </c>
      <c r="AB342" s="95">
        <v>90</v>
      </c>
      <c r="AC342" s="114">
        <f t="shared" si="108"/>
        <v>90</v>
      </c>
      <c r="AD342" s="79">
        <f t="shared" si="109"/>
        <v>89.536205451480342</v>
      </c>
      <c r="AE342" s="79">
        <f t="shared" si="103"/>
        <v>89.536205451480342</v>
      </c>
      <c r="AF342" s="80">
        <f t="shared" si="110"/>
        <v>16635671.179887561</v>
      </c>
      <c r="AG342" s="96">
        <f t="shared" si="111"/>
        <v>14.142379426079135</v>
      </c>
      <c r="AH342" s="100">
        <f t="shared" si="112"/>
        <v>35.622288049444883</v>
      </c>
    </row>
    <row r="343" spans="1:34">
      <c r="A343" s="20">
        <v>2041</v>
      </c>
      <c r="B343" s="20">
        <v>42</v>
      </c>
      <c r="C343" s="20" t="s">
        <v>20</v>
      </c>
      <c r="D343" s="24">
        <v>19.74286</v>
      </c>
      <c r="E343" s="24">
        <v>22.465278777894699</v>
      </c>
      <c r="F343" s="24">
        <v>26.730929150000001</v>
      </c>
      <c r="G343" s="23">
        <v>55153.807999999997</v>
      </c>
      <c r="H343" s="23">
        <v>41608.335400000004</v>
      </c>
      <c r="I343" s="92">
        <v>61811.953300000001</v>
      </c>
      <c r="J343" s="93">
        <v>7.018943224</v>
      </c>
      <c r="K343" s="94">
        <f t="shared" si="97"/>
        <v>-4.7704734691519999</v>
      </c>
      <c r="L343" s="94">
        <f t="shared" si="98"/>
        <v>-5.7724799999999998</v>
      </c>
      <c r="M343" s="94">
        <f t="shared" si="99"/>
        <v>-0.9692419875934889</v>
      </c>
      <c r="N343" s="94">
        <f t="shared" si="100"/>
        <v>-4.4932522327454887</v>
      </c>
      <c r="O343" s="95">
        <v>60</v>
      </c>
      <c r="P343" s="96">
        <f t="shared" si="104"/>
        <v>59.336369526765431</v>
      </c>
      <c r="Q343" s="97">
        <v>10.3496286779004</v>
      </c>
      <c r="R343" s="97">
        <v>1.63473954411899</v>
      </c>
      <c r="S343" s="96">
        <f t="shared" si="105"/>
        <v>9.372269545958094</v>
      </c>
      <c r="T343" s="98">
        <v>18579826</v>
      </c>
      <c r="U343" s="99">
        <f t="shared" si="106"/>
        <v>11024594.21279004</v>
      </c>
      <c r="V343" s="100">
        <f t="shared" si="101"/>
        <v>23.607179201224405</v>
      </c>
      <c r="W343" s="97">
        <v>2.99659986349306</v>
      </c>
      <c r="X343" s="97">
        <v>4.1952398088902836</v>
      </c>
      <c r="Y343" s="96">
        <f t="shared" si="107"/>
        <v>6.6944782471129241</v>
      </c>
      <c r="Z343" s="100">
        <f t="shared" si="102"/>
        <v>16.862270858017432</v>
      </c>
      <c r="AA343" s="93">
        <v>42.902383355065702</v>
      </c>
      <c r="AB343" s="95">
        <v>100</v>
      </c>
      <c r="AC343" s="114">
        <f t="shared" si="108"/>
        <v>100</v>
      </c>
      <c r="AD343" s="79">
        <f t="shared" si="109"/>
        <v>91.419447108532964</v>
      </c>
      <c r="AE343" s="79">
        <f t="shared" si="103"/>
        <v>91.419447108532964</v>
      </c>
      <c r="AF343" s="80">
        <f t="shared" si="110"/>
        <v>16985574.202927455</v>
      </c>
      <c r="AG343" s="96">
        <f t="shared" si="111"/>
        <v>14.439840301606953</v>
      </c>
      <c r="AH343" s="100">
        <f t="shared" si="112"/>
        <v>36.371542235904641</v>
      </c>
    </row>
    <row r="344" spans="1:34">
      <c r="A344" s="20">
        <v>2042</v>
      </c>
      <c r="B344" s="20">
        <v>43</v>
      </c>
      <c r="C344" s="20" t="s">
        <v>20</v>
      </c>
      <c r="D344" s="24">
        <v>19.63597</v>
      </c>
      <c r="E344" s="24">
        <v>22.591878561578898</v>
      </c>
      <c r="F344" s="24">
        <v>26.145533350000001</v>
      </c>
      <c r="G344" s="23">
        <v>56301.400999999998</v>
      </c>
      <c r="H344" s="23">
        <v>42016.177000000003</v>
      </c>
      <c r="I344" s="92">
        <v>63375.2808</v>
      </c>
      <c r="J344" s="93">
        <v>7.018943224</v>
      </c>
      <c r="K344" s="94">
        <f t="shared" si="97"/>
        <v>-4.8697333780939998</v>
      </c>
      <c r="L344" s="94">
        <f t="shared" si="98"/>
        <v>-5.9099200000000005</v>
      </c>
      <c r="M344" s="94">
        <f t="shared" si="99"/>
        <v>-0.97470400866076001</v>
      </c>
      <c r="N344" s="94">
        <f t="shared" si="100"/>
        <v>-4.7354141627547603</v>
      </c>
      <c r="O344" s="95">
        <v>60</v>
      </c>
      <c r="P344" s="96">
        <f t="shared" si="104"/>
        <v>59.477855078913599</v>
      </c>
      <c r="Q344" s="97">
        <v>10.3496286779004</v>
      </c>
      <c r="R344" s="97">
        <v>1.63473954411899</v>
      </c>
      <c r="S344" s="96">
        <f t="shared" si="105"/>
        <v>9.3946174034722478</v>
      </c>
      <c r="T344" s="98">
        <v>18579826</v>
      </c>
      <c r="U344" s="99">
        <f t="shared" si="106"/>
        <v>11050881.98219431</v>
      </c>
      <c r="V344" s="100">
        <f t="shared" si="101"/>
        <v>23.663469715972518</v>
      </c>
      <c r="W344" s="97">
        <v>2.99659986349306</v>
      </c>
      <c r="X344" s="97">
        <v>4.1952398088902836</v>
      </c>
      <c r="Y344" s="96">
        <f t="shared" si="107"/>
        <v>6.7104410024801773</v>
      </c>
      <c r="Z344" s="100">
        <f t="shared" si="102"/>
        <v>16.902478368551801</v>
      </c>
      <c r="AA344" s="93">
        <v>43.713745116249598</v>
      </c>
      <c r="AB344" s="95">
        <v>100</v>
      </c>
      <c r="AC344" s="114">
        <f t="shared" si="108"/>
        <v>100</v>
      </c>
      <c r="AD344" s="79">
        <f t="shared" si="109"/>
        <v>93.249520307193649</v>
      </c>
      <c r="AE344" s="79">
        <f t="shared" si="103"/>
        <v>93.249520307193649</v>
      </c>
      <c r="AF344" s="80">
        <f t="shared" si="110"/>
        <v>17325598.618911244</v>
      </c>
      <c r="AG344" s="96">
        <f t="shared" si="111"/>
        <v>14.728903138505745</v>
      </c>
      <c r="AH344" s="100">
        <f t="shared" si="112"/>
        <v>37.099643167874412</v>
      </c>
    </row>
    <row r="345" spans="1:34">
      <c r="A345" s="20">
        <v>2043</v>
      </c>
      <c r="B345" s="20">
        <v>44</v>
      </c>
      <c r="C345" s="20" t="s">
        <v>20</v>
      </c>
      <c r="D345" s="24">
        <v>19.97186</v>
      </c>
      <c r="E345" s="24">
        <v>22.453088585789502</v>
      </c>
      <c r="F345" s="24">
        <v>25.615960000000001</v>
      </c>
      <c r="G345" s="23">
        <v>57472.872100000001</v>
      </c>
      <c r="H345" s="23">
        <v>42428.016300000003</v>
      </c>
      <c r="I345" s="92">
        <v>64978.147400000002</v>
      </c>
      <c r="J345" s="93">
        <v>7.018943224</v>
      </c>
      <c r="K345" s="94">
        <f t="shared" si="97"/>
        <v>-4.9710585994174004</v>
      </c>
      <c r="L345" s="94">
        <f t="shared" si="98"/>
        <v>-6.0473600000000003</v>
      </c>
      <c r="M345" s="94">
        <f t="shared" si="99"/>
        <v>-0.96871605394530225</v>
      </c>
      <c r="N345" s="94">
        <f t="shared" si="100"/>
        <v>-4.9681914293627027</v>
      </c>
      <c r="O345" s="95">
        <v>60</v>
      </c>
      <c r="P345" s="96">
        <f t="shared" si="104"/>
        <v>59.585539872941879</v>
      </c>
      <c r="Q345" s="97">
        <v>10.3496286779004</v>
      </c>
      <c r="R345" s="97">
        <v>1.63473954411899</v>
      </c>
      <c r="S345" s="96">
        <f t="shared" si="105"/>
        <v>9.4116263799850213</v>
      </c>
      <c r="T345" s="98">
        <v>18579826</v>
      </c>
      <c r="U345" s="99">
        <f t="shared" si="106"/>
        <v>11070889.629553223</v>
      </c>
      <c r="V345" s="100">
        <f t="shared" si="101"/>
        <v>23.706312482561493</v>
      </c>
      <c r="W345" s="97">
        <v>2.99659986349306</v>
      </c>
      <c r="X345" s="97">
        <v>4.1952398088902836</v>
      </c>
      <c r="Y345" s="96">
        <f t="shared" si="107"/>
        <v>6.7225902714178742</v>
      </c>
      <c r="Z345" s="100">
        <f t="shared" si="102"/>
        <v>16.933080344686786</v>
      </c>
      <c r="AA345" s="93">
        <v>44.5251068774337</v>
      </c>
      <c r="AB345" s="95">
        <v>100</v>
      </c>
      <c r="AC345" s="114">
        <f t="shared" si="108"/>
        <v>100</v>
      </c>
      <c r="AD345" s="79">
        <f t="shared" si="109"/>
        <v>95.021451894898917</v>
      </c>
      <c r="AE345" s="79">
        <f t="shared" si="103"/>
        <v>95.021451894898917</v>
      </c>
      <c r="AF345" s="80">
        <f t="shared" si="110"/>
        <v>17654820.424745921</v>
      </c>
      <c r="AG345" s="96">
        <f t="shared" si="111"/>
        <v>15.008782419786682</v>
      </c>
      <c r="AH345" s="100">
        <f t="shared" si="112"/>
        <v>37.804612259459958</v>
      </c>
    </row>
    <row r="346" spans="1:34">
      <c r="A346" s="20">
        <v>2044</v>
      </c>
      <c r="B346" s="20">
        <v>45</v>
      </c>
      <c r="C346" s="20" t="s">
        <v>20</v>
      </c>
      <c r="D346" s="24">
        <v>19.011949999999999</v>
      </c>
      <c r="E346" s="24">
        <v>22.563003961052601</v>
      </c>
      <c r="F346" s="24">
        <v>25.196739999999998</v>
      </c>
      <c r="G346" s="23">
        <v>58668.718200000003</v>
      </c>
      <c r="H346" s="23">
        <v>42843.892399999997</v>
      </c>
      <c r="I346" s="92">
        <v>66621.553199999995</v>
      </c>
      <c r="J346" s="93">
        <v>7.018943224</v>
      </c>
      <c r="K346" s="94">
        <f t="shared" si="97"/>
        <v>-5.0744921119908</v>
      </c>
      <c r="L346" s="94">
        <f t="shared" si="98"/>
        <v>-6.1848000000000001</v>
      </c>
      <c r="M346" s="94">
        <f t="shared" si="99"/>
        <v>-0.97345824289565341</v>
      </c>
      <c r="N346" s="94">
        <f t="shared" si="100"/>
        <v>-5.2138071308864538</v>
      </c>
      <c r="O346" s="95">
        <v>60</v>
      </c>
      <c r="P346" s="96">
        <f t="shared" si="104"/>
        <v>59.675311409877885</v>
      </c>
      <c r="Q346" s="97">
        <v>10.3496286779004</v>
      </c>
      <c r="R346" s="97">
        <v>1.63473954411899</v>
      </c>
      <c r="S346" s="96">
        <f t="shared" si="105"/>
        <v>9.4258059303759456</v>
      </c>
      <c r="T346" s="98">
        <v>18579826</v>
      </c>
      <c r="U346" s="99">
        <f t="shared" si="106"/>
        <v>11087569.024913458</v>
      </c>
      <c r="V346" s="100">
        <f t="shared" si="101"/>
        <v>23.742028398053456</v>
      </c>
      <c r="W346" s="97">
        <v>2.99659986349306</v>
      </c>
      <c r="X346" s="97">
        <v>4.1952398088902836</v>
      </c>
      <c r="Y346" s="96">
        <f t="shared" si="107"/>
        <v>6.7327185216971035</v>
      </c>
      <c r="Z346" s="100">
        <f t="shared" si="102"/>
        <v>16.958591712895327</v>
      </c>
      <c r="AA346" s="93">
        <v>45.336468638617603</v>
      </c>
      <c r="AB346" s="95">
        <v>100</v>
      </c>
      <c r="AC346" s="114">
        <f t="shared" si="108"/>
        <v>100</v>
      </c>
      <c r="AD346" s="79">
        <f t="shared" si="109"/>
        <v>96.751129372676388</v>
      </c>
      <c r="AE346" s="79">
        <f t="shared" si="103"/>
        <v>96.751129372676388</v>
      </c>
      <c r="AF346" s="80">
        <f t="shared" si="110"/>
        <v>17976191.490478165</v>
      </c>
      <c r="AG346" s="96">
        <f t="shared" si="111"/>
        <v>15.281987600329298</v>
      </c>
      <c r="AH346" s="100">
        <f t="shared" si="112"/>
        <v>38.492770407723413</v>
      </c>
    </row>
    <row r="347" spans="1:34">
      <c r="A347" s="20">
        <v>2045</v>
      </c>
      <c r="B347" s="20">
        <v>46</v>
      </c>
      <c r="C347" s="20" t="s">
        <v>20</v>
      </c>
      <c r="D347" s="24">
        <v>18.288689999999999</v>
      </c>
      <c r="E347" s="24">
        <v>22.188295856315801</v>
      </c>
      <c r="F347" s="24">
        <v>25.879180529999999</v>
      </c>
      <c r="G347" s="23">
        <v>59889.446400000001</v>
      </c>
      <c r="H347" s="23">
        <v>43263.844899999996</v>
      </c>
      <c r="I347" s="92">
        <v>68306.523499999996</v>
      </c>
      <c r="J347" s="93">
        <v>7.018943224</v>
      </c>
      <c r="K347" s="94">
        <f t="shared" si="97"/>
        <v>-5.1800777769215998</v>
      </c>
      <c r="L347" s="94">
        <f t="shared" si="98"/>
        <v>-6.3222400000000007</v>
      </c>
      <c r="M347" s="94">
        <f t="shared" si="99"/>
        <v>-0.95729183642488891</v>
      </c>
      <c r="N347" s="94">
        <f t="shared" si="100"/>
        <v>-5.4406663893464895</v>
      </c>
      <c r="O347" s="95">
        <v>60</v>
      </c>
      <c r="P347" s="96">
        <f t="shared" si="104"/>
        <v>59.740927943008103</v>
      </c>
      <c r="Q347" s="97">
        <v>10.3496286779004</v>
      </c>
      <c r="R347" s="97">
        <v>1.63473954411899</v>
      </c>
      <c r="S347" s="96">
        <f t="shared" si="105"/>
        <v>9.436170161286471</v>
      </c>
      <c r="T347" s="98">
        <v>18579826</v>
      </c>
      <c r="U347" s="99">
        <f t="shared" si="106"/>
        <v>11099760.462596286</v>
      </c>
      <c r="V347" s="100">
        <f t="shared" si="101"/>
        <v>23.768134161997601</v>
      </c>
      <c r="W347" s="97">
        <v>2.99659986349306</v>
      </c>
      <c r="X347" s="97">
        <v>4.1952398088902836</v>
      </c>
      <c r="Y347" s="96">
        <f t="shared" si="107"/>
        <v>6.7401215437760511</v>
      </c>
      <c r="Z347" s="100">
        <f t="shared" si="102"/>
        <v>16.977238687141142</v>
      </c>
      <c r="AA347" s="93">
        <v>46.147830399801499</v>
      </c>
      <c r="AB347" s="95">
        <v>100</v>
      </c>
      <c r="AC347" s="114">
        <f t="shared" si="108"/>
        <v>100</v>
      </c>
      <c r="AD347" s="79">
        <f t="shared" si="109"/>
        <v>98.432310993812564</v>
      </c>
      <c r="AE347" s="79">
        <f t="shared" si="103"/>
        <v>98.432310993812564</v>
      </c>
      <c r="AF347" s="80">
        <f t="shared" si="110"/>
        <v>18288552.110429242</v>
      </c>
      <c r="AG347" s="96">
        <f t="shared" si="111"/>
        <v>15.547532786775053</v>
      </c>
      <c r="AH347" s="100">
        <f t="shared" si="112"/>
        <v>39.161634312213948</v>
      </c>
    </row>
    <row r="348" spans="1:34">
      <c r="A348" s="20">
        <v>2046</v>
      </c>
      <c r="B348" s="20">
        <v>47</v>
      </c>
      <c r="C348" s="20" t="s">
        <v>20</v>
      </c>
      <c r="D348" s="24">
        <v>20.167110000000001</v>
      </c>
      <c r="E348" s="24">
        <v>22.659272807368399</v>
      </c>
      <c r="F348" s="24">
        <v>25.804864940000002</v>
      </c>
      <c r="G348" s="23">
        <v>61135.574500000002</v>
      </c>
      <c r="H348" s="23">
        <v>43687.913699999997</v>
      </c>
      <c r="I348" s="92">
        <v>70034.109500000006</v>
      </c>
      <c r="J348" s="93">
        <v>7.018943224</v>
      </c>
      <c r="K348" s="94">
        <f t="shared" si="97"/>
        <v>-5.287860380803</v>
      </c>
      <c r="L348" s="94">
        <f t="shared" si="98"/>
        <v>-6.4596800000000005</v>
      </c>
      <c r="M348" s="94">
        <f t="shared" si="99"/>
        <v>-0.97761166600110228</v>
      </c>
      <c r="N348" s="94">
        <f t="shared" si="100"/>
        <v>-5.7062088228041024</v>
      </c>
      <c r="O348" s="95">
        <v>60</v>
      </c>
      <c r="P348" s="96">
        <f t="shared" si="104"/>
        <v>59.80114592196783</v>
      </c>
      <c r="Q348" s="97">
        <v>10.3496286779004</v>
      </c>
      <c r="R348" s="97">
        <v>1.63473954411899</v>
      </c>
      <c r="S348" s="96">
        <f t="shared" si="105"/>
        <v>9.4456816823792593</v>
      </c>
      <c r="T348" s="98">
        <v>18579826</v>
      </c>
      <c r="U348" s="99">
        <f t="shared" si="106"/>
        <v>11110948.858307719</v>
      </c>
      <c r="V348" s="100">
        <f t="shared" si="101"/>
        <v>23.792092092551417</v>
      </c>
      <c r="W348" s="97">
        <v>2.99659986349306</v>
      </c>
      <c r="X348" s="97">
        <v>4.1952398088902836</v>
      </c>
      <c r="Y348" s="96">
        <f t="shared" si="107"/>
        <v>6.7469154874137569</v>
      </c>
      <c r="Z348" s="100">
        <f t="shared" si="102"/>
        <v>16.994351494679584</v>
      </c>
      <c r="AA348" s="93">
        <v>46.959192160985403</v>
      </c>
      <c r="AB348" s="95">
        <v>100</v>
      </c>
      <c r="AC348" s="114">
        <f t="shared" si="108"/>
        <v>100</v>
      </c>
      <c r="AD348" s="79">
        <f t="shared" si="109"/>
        <v>100.08375320794272</v>
      </c>
      <c r="AE348" s="79">
        <f t="shared" si="103"/>
        <v>100</v>
      </c>
      <c r="AF348" s="80">
        <f t="shared" si="110"/>
        <v>18579826</v>
      </c>
      <c r="AG348" s="96">
        <f t="shared" si="111"/>
        <v>15.795151642586516</v>
      </c>
      <c r="AH348" s="100">
        <f t="shared" si="112"/>
        <v>39.785344788537628</v>
      </c>
    </row>
    <row r="349" spans="1:34">
      <c r="A349" s="20">
        <v>2047</v>
      </c>
      <c r="B349" s="20">
        <v>48</v>
      </c>
      <c r="C349" s="20" t="s">
        <v>20</v>
      </c>
      <c r="D349" s="24">
        <v>19.93881</v>
      </c>
      <c r="E349" s="24">
        <v>22.5051511152632</v>
      </c>
      <c r="F349" s="24">
        <v>25.688780000000001</v>
      </c>
      <c r="G349" s="23">
        <v>62407.631000000001</v>
      </c>
      <c r="H349" s="23">
        <v>44116.139199999998</v>
      </c>
      <c r="I349" s="92">
        <v>71805.388999999996</v>
      </c>
      <c r="J349" s="93">
        <v>7.018943224</v>
      </c>
      <c r="K349" s="94">
        <f t="shared" si="97"/>
        <v>-5.3978856357140002</v>
      </c>
      <c r="L349" s="94">
        <f t="shared" si="98"/>
        <v>-6.5971200000000003</v>
      </c>
      <c r="M349" s="94">
        <f t="shared" si="99"/>
        <v>-0.97096223971691553</v>
      </c>
      <c r="N349" s="94">
        <f t="shared" si="100"/>
        <v>-5.9470246514309162</v>
      </c>
      <c r="O349" s="95">
        <v>60</v>
      </c>
      <c r="P349" s="96">
        <f t="shared" si="104"/>
        <v>59.843592466681038</v>
      </c>
      <c r="Q349" s="97">
        <v>10.3496286779004</v>
      </c>
      <c r="R349" s="97">
        <v>1.63473954411899</v>
      </c>
      <c r="S349" s="96">
        <f t="shared" si="105"/>
        <v>9.4523861784837493</v>
      </c>
      <c r="T349" s="98">
        <v>18579826</v>
      </c>
      <c r="U349" s="99">
        <f t="shared" si="106"/>
        <v>11118835.352458443</v>
      </c>
      <c r="V349" s="100">
        <f t="shared" si="101"/>
        <v>23.808979596716384</v>
      </c>
      <c r="W349" s="97">
        <v>2.99659986349306</v>
      </c>
      <c r="X349" s="97">
        <v>4.1952398088902836</v>
      </c>
      <c r="Y349" s="96">
        <f t="shared" si="107"/>
        <v>6.7517044132026793</v>
      </c>
      <c r="Z349" s="100">
        <f t="shared" si="102"/>
        <v>17.006413997654558</v>
      </c>
      <c r="AA349" s="93">
        <v>47.770553922169498</v>
      </c>
      <c r="AB349" s="95">
        <v>100</v>
      </c>
      <c r="AC349" s="114">
        <f t="shared" si="108"/>
        <v>100</v>
      </c>
      <c r="AD349" s="79">
        <f t="shared" si="109"/>
        <v>101.60932992704812</v>
      </c>
      <c r="AE349" s="79">
        <f t="shared" si="103"/>
        <v>100</v>
      </c>
      <c r="AF349" s="80">
        <f t="shared" si="110"/>
        <v>18579826</v>
      </c>
      <c r="AG349" s="96">
        <f t="shared" si="111"/>
        <v>15.795151642586516</v>
      </c>
      <c r="AH349" s="100">
        <f t="shared" si="112"/>
        <v>39.785344788537628</v>
      </c>
    </row>
    <row r="350" spans="1:34">
      <c r="A350" s="20">
        <v>2048</v>
      </c>
      <c r="B350" s="20">
        <v>49</v>
      </c>
      <c r="C350" s="20" t="s">
        <v>20</v>
      </c>
      <c r="D350" s="24">
        <v>19.071190000000001</v>
      </c>
      <c r="E350" s="24">
        <v>22.370723225263198</v>
      </c>
      <c r="F350" s="24">
        <v>25.777909999999999</v>
      </c>
      <c r="G350" s="23">
        <v>63706.155299999999</v>
      </c>
      <c r="H350" s="23">
        <v>44548.562100000003</v>
      </c>
      <c r="I350" s="92">
        <v>73621.467099999994</v>
      </c>
      <c r="J350" s="93">
        <v>7.018943224</v>
      </c>
      <c r="K350" s="94">
        <f t="shared" si="97"/>
        <v>-5.5102001965182001</v>
      </c>
      <c r="L350" s="94">
        <f t="shared" si="98"/>
        <v>-6.7345600000000001</v>
      </c>
      <c r="M350" s="94">
        <f t="shared" si="99"/>
        <v>-0.96516248283075545</v>
      </c>
      <c r="N350" s="94">
        <f t="shared" si="100"/>
        <v>-6.1909794553489554</v>
      </c>
      <c r="O350" s="95">
        <v>60</v>
      </c>
      <c r="P350" s="96">
        <f t="shared" si="104"/>
        <v>59.877381898458829</v>
      </c>
      <c r="Q350" s="97">
        <v>10.3496286779004</v>
      </c>
      <c r="R350" s="97">
        <v>1.63473954411899</v>
      </c>
      <c r="S350" s="96">
        <f t="shared" si="105"/>
        <v>9.4577232704722203</v>
      </c>
      <c r="T350" s="98">
        <v>18579826</v>
      </c>
      <c r="U350" s="99">
        <f t="shared" si="106"/>
        <v>11125113.370089147</v>
      </c>
      <c r="V350" s="100">
        <f t="shared" si="101"/>
        <v>23.822422838651267</v>
      </c>
      <c r="W350" s="97">
        <v>2.99659986349306</v>
      </c>
      <c r="X350" s="97">
        <v>4.1952398088902836</v>
      </c>
      <c r="Y350" s="96">
        <f t="shared" si="107"/>
        <v>6.7555166217658718</v>
      </c>
      <c r="Z350" s="100">
        <f t="shared" si="102"/>
        <v>17.016016313322332</v>
      </c>
      <c r="AA350" s="93">
        <v>48.581915683353401</v>
      </c>
      <c r="AB350" s="95">
        <v>100</v>
      </c>
      <c r="AC350" s="114">
        <f t="shared" si="108"/>
        <v>100</v>
      </c>
      <c r="AD350" s="79">
        <f t="shared" si="109"/>
        <v>101.57633196127721</v>
      </c>
      <c r="AE350" s="79">
        <f t="shared" si="103"/>
        <v>100</v>
      </c>
      <c r="AF350" s="80">
        <f t="shared" si="110"/>
        <v>18579826</v>
      </c>
      <c r="AG350" s="96">
        <f t="shared" si="111"/>
        <v>15.795151642586516</v>
      </c>
      <c r="AH350" s="100">
        <f t="shared" si="112"/>
        <v>39.785344788537628</v>
      </c>
    </row>
    <row r="351" spans="1:34">
      <c r="A351" s="20">
        <v>2049</v>
      </c>
      <c r="B351" s="20">
        <v>50</v>
      </c>
      <c r="C351" s="20" t="s">
        <v>20</v>
      </c>
      <c r="D351" s="24">
        <v>19.926850000000002</v>
      </c>
      <c r="E351" s="24">
        <v>22.841298132105301</v>
      </c>
      <c r="F351" s="24">
        <v>25.73161086</v>
      </c>
      <c r="G351" s="23">
        <v>65031.698199999999</v>
      </c>
      <c r="H351" s="23">
        <v>44985.223700000002</v>
      </c>
      <c r="I351" s="92">
        <v>75483.476899999994</v>
      </c>
      <c r="J351" s="93">
        <v>7.018943224</v>
      </c>
      <c r="K351" s="94">
        <f t="shared" si="97"/>
        <v>-5.6248517041108004</v>
      </c>
      <c r="L351" s="94">
        <f t="shared" si="98"/>
        <v>-6.8719999999999999</v>
      </c>
      <c r="M351" s="94">
        <f t="shared" si="99"/>
        <v>-0.98546496661155114</v>
      </c>
      <c r="N351" s="94">
        <f t="shared" si="100"/>
        <v>-6.4633734467223514</v>
      </c>
      <c r="O351" s="95">
        <v>60</v>
      </c>
      <c r="P351" s="96">
        <f t="shared" si="104"/>
        <v>59.906574149075738</v>
      </c>
      <c r="Q351" s="97">
        <v>10.3496286779004</v>
      </c>
      <c r="R351" s="97">
        <v>1.63473954411899</v>
      </c>
      <c r="S351" s="96">
        <f t="shared" si="105"/>
        <v>9.4623342307250446</v>
      </c>
      <c r="T351" s="98">
        <v>18579826</v>
      </c>
      <c r="U351" s="99">
        <f t="shared" si="106"/>
        <v>11130537.239459252</v>
      </c>
      <c r="V351" s="100">
        <f t="shared" si="101"/>
        <v>23.834037076210741</v>
      </c>
      <c r="W351" s="97">
        <v>2.99659986349306</v>
      </c>
      <c r="X351" s="97">
        <v>4.1952398088902836</v>
      </c>
      <c r="Y351" s="96">
        <f t="shared" si="107"/>
        <v>6.7588101648036041</v>
      </c>
      <c r="Z351" s="100">
        <f t="shared" si="102"/>
        <v>17.024312197293384</v>
      </c>
      <c r="AA351" s="93">
        <v>49.393277444537297</v>
      </c>
      <c r="AB351" s="95">
        <v>100</v>
      </c>
      <c r="AC351" s="114">
        <f t="shared" si="108"/>
        <v>100</v>
      </c>
      <c r="AD351" s="79">
        <f t="shared" si="109"/>
        <v>101.54739392728078</v>
      </c>
      <c r="AE351" s="79">
        <f t="shared" si="103"/>
        <v>100</v>
      </c>
      <c r="AF351" s="80">
        <f t="shared" si="110"/>
        <v>18579826</v>
      </c>
      <c r="AG351" s="96">
        <f t="shared" si="111"/>
        <v>15.795151642586516</v>
      </c>
      <c r="AH351" s="100">
        <f t="shared" si="112"/>
        <v>39.785344788537628</v>
      </c>
    </row>
    <row r="352" spans="1:34">
      <c r="A352" s="20">
        <v>2050</v>
      </c>
      <c r="B352" s="20">
        <v>51</v>
      </c>
      <c r="C352" s="20" t="s">
        <v>20</v>
      </c>
      <c r="D352" s="24">
        <v>20.755510000000001</v>
      </c>
      <c r="E352" s="24">
        <v>23.2324220205263</v>
      </c>
      <c r="F352" s="24">
        <v>25.837479999999999</v>
      </c>
      <c r="G352" s="23">
        <v>66384.821899999995</v>
      </c>
      <c r="H352" s="23">
        <v>45426.165300000001</v>
      </c>
      <c r="I352" s="92">
        <v>77392.58</v>
      </c>
      <c r="J352" s="93">
        <v>7.018943224</v>
      </c>
      <c r="K352" s="94">
        <f t="shared" si="97"/>
        <v>-5.7418887854185998</v>
      </c>
      <c r="L352" s="94">
        <f t="shared" si="98"/>
        <v>-7.0094400000000006</v>
      </c>
      <c r="M352" s="94">
        <f t="shared" si="99"/>
        <v>-1.0023396156535866</v>
      </c>
      <c r="N352" s="94">
        <f t="shared" si="100"/>
        <v>-6.7347251770721872</v>
      </c>
      <c r="O352" s="95">
        <v>60</v>
      </c>
      <c r="P352" s="96">
        <f t="shared" si="104"/>
        <v>59.928750594986695</v>
      </c>
      <c r="Q352" s="97">
        <v>10.3496286779004</v>
      </c>
      <c r="R352" s="97">
        <v>1.63473954411899</v>
      </c>
      <c r="S352" s="96">
        <f t="shared" si="105"/>
        <v>9.4658370339856166</v>
      </c>
      <c r="T352" s="98">
        <v>18579826</v>
      </c>
      <c r="U352" s="99">
        <f t="shared" si="106"/>
        <v>11134657.584522493</v>
      </c>
      <c r="V352" s="100">
        <f t="shared" si="101"/>
        <v>23.842860051678258</v>
      </c>
      <c r="W352" s="97">
        <v>2.99659986349306</v>
      </c>
      <c r="X352" s="97">
        <v>4.1952398088902836</v>
      </c>
      <c r="Y352" s="96">
        <f t="shared" si="107"/>
        <v>6.7613121671325835</v>
      </c>
      <c r="Z352" s="100">
        <f t="shared" si="102"/>
        <v>17.030614322627326</v>
      </c>
      <c r="AA352" s="93">
        <v>50.204639205721399</v>
      </c>
      <c r="AB352" s="95">
        <v>100</v>
      </c>
      <c r="AC352" s="114">
        <f t="shared" si="108"/>
        <v>100</v>
      </c>
      <c r="AD352" s="79">
        <f t="shared" si="109"/>
        <v>101.5160372697393</v>
      </c>
      <c r="AE352" s="79">
        <f t="shared" si="103"/>
        <v>100</v>
      </c>
      <c r="AF352" s="80">
        <f t="shared" si="110"/>
        <v>18579826</v>
      </c>
      <c r="AG352" s="96">
        <f t="shared" si="111"/>
        <v>15.795151642586516</v>
      </c>
      <c r="AH352" s="100">
        <f t="shared" si="112"/>
        <v>39.785344788537628</v>
      </c>
    </row>
    <row r="353" spans="1:34">
      <c r="A353" s="20">
        <v>2016</v>
      </c>
      <c r="B353" s="20">
        <v>17</v>
      </c>
      <c r="C353" s="20" t="s">
        <v>22</v>
      </c>
      <c r="D353" s="24">
        <v>10.45688</v>
      </c>
      <c r="E353" s="24">
        <v>13.6048357742105</v>
      </c>
      <c r="F353" s="24">
        <v>18.517400160000001</v>
      </c>
      <c r="G353" s="23">
        <v>39548.014300000003</v>
      </c>
      <c r="H353" s="23">
        <v>39327.413500000002</v>
      </c>
      <c r="I353" s="92">
        <v>39739.101199999997</v>
      </c>
      <c r="J353" s="93">
        <v>6.6239536379999997</v>
      </c>
      <c r="K353" s="94">
        <f t="shared" si="97"/>
        <v>-3.4206659488642002</v>
      </c>
      <c r="L353" s="94">
        <f t="shared" si="98"/>
        <v>-2.3364799999999999</v>
      </c>
      <c r="M353" s="94">
        <f t="shared" si="99"/>
        <v>-0.58696703464253785</v>
      </c>
      <c r="N353" s="94">
        <f t="shared" si="100"/>
        <v>0.27984065449326179</v>
      </c>
      <c r="O353" s="95">
        <v>30</v>
      </c>
      <c r="P353" s="96">
        <f t="shared" si="104"/>
        <v>12.914785265025275</v>
      </c>
      <c r="Q353" s="97">
        <v>8.2841143736057301</v>
      </c>
      <c r="R353" s="97">
        <v>8.9315838511070805E-2</v>
      </c>
      <c r="S353" s="96">
        <f t="shared" si="105"/>
        <v>0.1392417853151979</v>
      </c>
      <c r="T353" s="98">
        <v>2699434</v>
      </c>
      <c r="U353" s="99">
        <f t="shared" si="106"/>
        <v>348626.10447108239</v>
      </c>
      <c r="V353" s="100">
        <f t="shared" si="101"/>
        <v>0.74651989575503852</v>
      </c>
      <c r="W353" s="97">
        <v>3.1329260530649501</v>
      </c>
      <c r="X353" s="97">
        <v>3.1329260530649501</v>
      </c>
      <c r="Y353" s="96">
        <f t="shared" si="107"/>
        <v>0.1392417853151979</v>
      </c>
      <c r="Z353" s="100">
        <f t="shared" si="102"/>
        <v>0.74651989575503852</v>
      </c>
      <c r="AA353" s="93">
        <v>19.8525202461833</v>
      </c>
      <c r="AC353" s="114">
        <f t="shared" si="108"/>
        <v>19.8525202461833</v>
      </c>
      <c r="AD353" s="79">
        <f>O353/(EXP(N353)+1)</f>
        <v>12.914785265025275</v>
      </c>
      <c r="AE353" s="79">
        <f t="shared" si="103"/>
        <v>12.914785265025275</v>
      </c>
      <c r="AF353" s="80">
        <f t="shared" si="110"/>
        <v>348626.10447108239</v>
      </c>
      <c r="AG353" s="96">
        <f t="shared" si="111"/>
        <v>0.1392417853151979</v>
      </c>
      <c r="AH353" s="100">
        <f t="shared" si="112"/>
        <v>0.74651989575503852</v>
      </c>
    </row>
    <row r="354" spans="1:34">
      <c r="A354" s="20">
        <v>2017</v>
      </c>
      <c r="B354" s="20">
        <v>18</v>
      </c>
      <c r="C354" s="20" t="s">
        <v>22</v>
      </c>
      <c r="D354" s="24">
        <v>11.532249999999999</v>
      </c>
      <c r="E354" s="24">
        <v>13.4331112131579</v>
      </c>
      <c r="F354" s="24">
        <v>14.62284</v>
      </c>
      <c r="G354" s="23">
        <v>40106.692300000002</v>
      </c>
      <c r="H354" s="23">
        <v>39660.505899999996</v>
      </c>
      <c r="I354" s="92">
        <v>40495.201099999998</v>
      </c>
      <c r="J354" s="93">
        <v>6.6239536379999997</v>
      </c>
      <c r="K354" s="94">
        <f t="shared" si="97"/>
        <v>-3.4689882437962005</v>
      </c>
      <c r="L354" s="94">
        <f t="shared" si="98"/>
        <v>-2.4739200000000001</v>
      </c>
      <c r="M354" s="94">
        <f t="shared" si="99"/>
        <v>-0.57955815018048451</v>
      </c>
      <c r="N354" s="94">
        <f t="shared" si="100"/>
        <v>0.10148724402331455</v>
      </c>
      <c r="O354" s="95">
        <v>30</v>
      </c>
      <c r="P354" s="96">
        <f t="shared" si="104"/>
        <v>14.239498300257907</v>
      </c>
      <c r="Q354" s="97">
        <v>8.2841143736057301</v>
      </c>
      <c r="R354" s="97">
        <v>8.9315838511070805E-2</v>
      </c>
      <c r="S354" s="96">
        <f t="shared" si="105"/>
        <v>0.15352428434796409</v>
      </c>
      <c r="T354" s="98">
        <v>2699434</v>
      </c>
      <c r="U354" s="99">
        <f t="shared" si="106"/>
        <v>384385.85854658403</v>
      </c>
      <c r="V354" s="100">
        <f t="shared" si="101"/>
        <v>0.82309295652789749</v>
      </c>
      <c r="W354" s="97">
        <v>3.1329260530649501</v>
      </c>
      <c r="X354" s="97">
        <v>3.1329260530649501</v>
      </c>
      <c r="Y354" s="96">
        <f t="shared" si="107"/>
        <v>0.15352428434796409</v>
      </c>
      <c r="Z354" s="100">
        <f t="shared" si="102"/>
        <v>0.82309295652789749</v>
      </c>
      <c r="AA354" s="93">
        <v>20.5669311259728</v>
      </c>
      <c r="AC354" s="114">
        <f t="shared" si="108"/>
        <v>20.5669311259728</v>
      </c>
      <c r="AD354" s="79">
        <f t="shared" ref="AD354:AD357" si="113">O354/(EXP(N354)+1)</f>
        <v>14.239498300257907</v>
      </c>
      <c r="AE354" s="79">
        <f t="shared" si="103"/>
        <v>14.239498300257907</v>
      </c>
      <c r="AF354" s="80">
        <f t="shared" si="110"/>
        <v>384385.85854658403</v>
      </c>
      <c r="AG354" s="96">
        <f t="shared" si="111"/>
        <v>0.15352428434796409</v>
      </c>
      <c r="AH354" s="100">
        <f t="shared" si="112"/>
        <v>0.82309295652789749</v>
      </c>
    </row>
    <row r="355" spans="1:34">
      <c r="A355" s="20">
        <v>2018</v>
      </c>
      <c r="B355" s="20">
        <v>19</v>
      </c>
      <c r="C355" s="20" t="s">
        <v>22</v>
      </c>
      <c r="D355" s="24">
        <v>11.04411</v>
      </c>
      <c r="E355" s="24">
        <v>13.4244614389474</v>
      </c>
      <c r="F355" s="24">
        <v>16.75104</v>
      </c>
      <c r="G355" s="23">
        <v>40673.262499999997</v>
      </c>
      <c r="H355" s="23">
        <v>39996.419399999999</v>
      </c>
      <c r="I355" s="92">
        <v>41265.686999999998</v>
      </c>
      <c r="J355" s="93">
        <v>6.6239536379999997</v>
      </c>
      <c r="K355" s="94">
        <f t="shared" si="97"/>
        <v>-3.5179931666749997</v>
      </c>
      <c r="L355" s="94">
        <f t="shared" si="98"/>
        <v>-2.6113600000000003</v>
      </c>
      <c r="M355" s="94">
        <f t="shared" si="99"/>
        <v>-0.57918496432194666</v>
      </c>
      <c r="N355" s="94">
        <f t="shared" si="100"/>
        <v>-8.4584492996947036E-2</v>
      </c>
      <c r="O355" s="95">
        <v>30</v>
      </c>
      <c r="P355" s="96">
        <f t="shared" si="104"/>
        <v>15.634005741110858</v>
      </c>
      <c r="Q355" s="97">
        <v>8.2841143736057301</v>
      </c>
      <c r="R355" s="97">
        <v>8.9315838511070805E-2</v>
      </c>
      <c r="S355" s="96">
        <f t="shared" si="105"/>
        <v>0.16855927732036272</v>
      </c>
      <c r="T355" s="98">
        <v>2699434</v>
      </c>
      <c r="U355" s="99">
        <f t="shared" si="106"/>
        <v>422029.66653749847</v>
      </c>
      <c r="V355" s="100">
        <f t="shared" si="101"/>
        <v>0.90370037879719323</v>
      </c>
      <c r="W355" s="97">
        <v>3.1329260530649501</v>
      </c>
      <c r="X355" s="97">
        <v>3.1329260530649501</v>
      </c>
      <c r="Y355" s="96">
        <f t="shared" si="107"/>
        <v>0.16855927732036272</v>
      </c>
      <c r="Z355" s="100">
        <f t="shared" si="102"/>
        <v>0.90370037879719323</v>
      </c>
      <c r="AA355" s="93">
        <v>21.281342005762099</v>
      </c>
      <c r="AC355" s="114">
        <f t="shared" si="108"/>
        <v>21.281342005762099</v>
      </c>
      <c r="AD355" s="79">
        <f t="shared" si="113"/>
        <v>15.634005741110858</v>
      </c>
      <c r="AE355" s="79">
        <f t="shared" si="103"/>
        <v>15.634005741110858</v>
      </c>
      <c r="AF355" s="80">
        <f t="shared" si="110"/>
        <v>422029.66653749847</v>
      </c>
      <c r="AG355" s="96">
        <f t="shared" si="111"/>
        <v>0.16855927732036272</v>
      </c>
      <c r="AH355" s="100">
        <f t="shared" si="112"/>
        <v>0.90370037879719323</v>
      </c>
    </row>
    <row r="356" spans="1:34">
      <c r="A356" s="20">
        <v>2019</v>
      </c>
      <c r="B356" s="20">
        <v>20</v>
      </c>
      <c r="C356" s="20" t="s">
        <v>22</v>
      </c>
      <c r="D356" s="24">
        <v>11.03673</v>
      </c>
      <c r="E356" s="24">
        <v>13.9954655484211</v>
      </c>
      <c r="F356" s="24">
        <v>16.756400469999999</v>
      </c>
      <c r="G356" s="23">
        <v>41247.8364</v>
      </c>
      <c r="H356" s="23">
        <v>40335.178099999997</v>
      </c>
      <c r="I356" s="92">
        <v>42050.832699999999</v>
      </c>
      <c r="J356" s="93">
        <v>6.6239536379999997</v>
      </c>
      <c r="K356" s="94">
        <f t="shared" si="97"/>
        <v>-3.5676903615816</v>
      </c>
      <c r="L356" s="94">
        <f t="shared" si="98"/>
        <v>-2.7488000000000001</v>
      </c>
      <c r="M356" s="94">
        <f t="shared" si="99"/>
        <v>-0.60382036562107999</v>
      </c>
      <c r="N356" s="94">
        <f t="shared" si="100"/>
        <v>-0.29635708920268045</v>
      </c>
      <c r="O356" s="95">
        <v>30</v>
      </c>
      <c r="P356" s="96">
        <f t="shared" si="104"/>
        <v>17.206552092154638</v>
      </c>
      <c r="Q356" s="97">
        <v>8.2841143736057301</v>
      </c>
      <c r="R356" s="97">
        <v>8.9315838511070805E-2</v>
      </c>
      <c r="S356" s="96">
        <f t="shared" si="105"/>
        <v>0.18551381097437677</v>
      </c>
      <c r="T356" s="98">
        <v>2699434</v>
      </c>
      <c r="U356" s="99">
        <f t="shared" si="106"/>
        <v>464479.51740333362</v>
      </c>
      <c r="V356" s="100">
        <f t="shared" si="101"/>
        <v>0.99459907466868602</v>
      </c>
      <c r="W356" s="97">
        <v>3.1329260530649501</v>
      </c>
      <c r="X356" s="97">
        <v>3.1329260530649501</v>
      </c>
      <c r="Y356" s="96">
        <f t="shared" si="107"/>
        <v>0.18551381097437677</v>
      </c>
      <c r="Z356" s="100">
        <f t="shared" si="102"/>
        <v>0.99459907466868602</v>
      </c>
      <c r="AA356" s="93">
        <v>21.9957528855516</v>
      </c>
      <c r="AC356" s="114">
        <f t="shared" si="108"/>
        <v>21.9957528855516</v>
      </c>
      <c r="AD356" s="79">
        <f t="shared" si="113"/>
        <v>17.206552092154638</v>
      </c>
      <c r="AE356" s="79">
        <f t="shared" si="103"/>
        <v>17.206552092154638</v>
      </c>
      <c r="AF356" s="80">
        <f t="shared" si="110"/>
        <v>464479.51740333362</v>
      </c>
      <c r="AG356" s="96">
        <f t="shared" si="111"/>
        <v>0.18551381097437677</v>
      </c>
      <c r="AH356" s="100">
        <f t="shared" si="112"/>
        <v>0.99459907466868602</v>
      </c>
    </row>
    <row r="357" spans="1:34">
      <c r="A357" s="20">
        <v>2020</v>
      </c>
      <c r="B357" s="20">
        <v>21</v>
      </c>
      <c r="C357" s="20" t="s">
        <v>22</v>
      </c>
      <c r="D357" s="24">
        <v>11.59122</v>
      </c>
      <c r="E357" s="24">
        <v>14.194376927368401</v>
      </c>
      <c r="F357" s="24">
        <v>17.774343729999998</v>
      </c>
      <c r="G357" s="23">
        <v>41830.527099999999</v>
      </c>
      <c r="H357" s="23">
        <v>40676.805999999997</v>
      </c>
      <c r="I357" s="92">
        <v>42850.917000000001</v>
      </c>
      <c r="J357" s="93">
        <v>6.6239536379999997</v>
      </c>
      <c r="K357" s="94">
        <f t="shared" si="97"/>
        <v>-3.6180896109874001</v>
      </c>
      <c r="L357" s="94">
        <f t="shared" si="98"/>
        <v>-2.8862399999999999</v>
      </c>
      <c r="M357" s="94">
        <f t="shared" si="99"/>
        <v>-0.61240219815438235</v>
      </c>
      <c r="N357" s="94">
        <f t="shared" si="100"/>
        <v>-0.49277817114178268</v>
      </c>
      <c r="O357" s="95">
        <v>30</v>
      </c>
      <c r="P357" s="96">
        <f t="shared" si="104"/>
        <v>18.622820392202282</v>
      </c>
      <c r="Q357" s="97">
        <v>8.2841143736057301</v>
      </c>
      <c r="R357" s="97">
        <v>8.9315838511070805E-2</v>
      </c>
      <c r="S357" s="96">
        <f t="shared" si="105"/>
        <v>0.20078342038228578</v>
      </c>
      <c r="T357" s="98">
        <v>2699434</v>
      </c>
      <c r="U357" s="99">
        <f t="shared" si="106"/>
        <v>502710.74542604177</v>
      </c>
      <c r="V357" s="100">
        <f t="shared" si="101"/>
        <v>1.0764643509405223</v>
      </c>
      <c r="W357" s="97">
        <v>3.1329260530649501</v>
      </c>
      <c r="X357" s="97">
        <v>3.1329260530649501</v>
      </c>
      <c r="Y357" s="96">
        <f t="shared" si="107"/>
        <v>0.20078342038228575</v>
      </c>
      <c r="Z357" s="100">
        <f t="shared" si="102"/>
        <v>1.0764643509405223</v>
      </c>
      <c r="AA357" s="93">
        <v>22.7101637653411</v>
      </c>
      <c r="AC357" s="114">
        <f t="shared" si="108"/>
        <v>22.7101637653411</v>
      </c>
      <c r="AD357" s="79">
        <f t="shared" si="113"/>
        <v>18.622820392202282</v>
      </c>
      <c r="AE357" s="79">
        <f t="shared" si="103"/>
        <v>18.622820392202282</v>
      </c>
      <c r="AF357" s="80">
        <f t="shared" si="110"/>
        <v>502710.74542604177</v>
      </c>
      <c r="AG357" s="96">
        <f t="shared" si="111"/>
        <v>0.20078342038228575</v>
      </c>
      <c r="AH357" s="100">
        <f t="shared" si="112"/>
        <v>1.0764643509405223</v>
      </c>
    </row>
    <row r="358" spans="1:34">
      <c r="A358" s="20">
        <v>2021</v>
      </c>
      <c r="B358" s="20">
        <v>22</v>
      </c>
      <c r="C358" s="20" t="s">
        <v>22</v>
      </c>
      <c r="D358" s="24">
        <v>11.05683</v>
      </c>
      <c r="E358" s="24">
        <v>14.0160662042105</v>
      </c>
      <c r="F358" s="24">
        <v>17.227409999999999</v>
      </c>
      <c r="G358" s="23">
        <v>42421.449099999998</v>
      </c>
      <c r="H358" s="23">
        <v>41021.327299999997</v>
      </c>
      <c r="I358" s="92">
        <v>43666.224300000002</v>
      </c>
      <c r="J358" s="93">
        <v>6.6239536379999997</v>
      </c>
      <c r="K358" s="94">
        <f t="shared" si="97"/>
        <v>-3.6692008184553999</v>
      </c>
      <c r="L358" s="94">
        <f t="shared" si="98"/>
        <v>-3.0236800000000001</v>
      </c>
      <c r="M358" s="94">
        <f t="shared" si="99"/>
        <v>-0.60470916031445787</v>
      </c>
      <c r="N358" s="94">
        <f t="shared" si="100"/>
        <v>-0.67363634076985823</v>
      </c>
      <c r="O358" s="95">
        <v>30</v>
      </c>
      <c r="P358" s="96">
        <f t="shared" si="104"/>
        <v>19.869507538031602</v>
      </c>
      <c r="Q358" s="97">
        <v>8.2841143736057301</v>
      </c>
      <c r="R358" s="97">
        <v>8.9315838511070805E-2</v>
      </c>
      <c r="S358" s="96">
        <f t="shared" si="105"/>
        <v>0.21422467707781034</v>
      </c>
      <c r="T358" s="98">
        <v>2699434</v>
      </c>
      <c r="U358" s="99">
        <f t="shared" si="106"/>
        <v>536364.24211418803</v>
      </c>
      <c r="V358" s="100">
        <f t="shared" si="101"/>
        <v>1.1485272415767322</v>
      </c>
      <c r="W358" s="97">
        <v>3.1329260530649501</v>
      </c>
      <c r="X358" s="97">
        <v>3.7595112636779398</v>
      </c>
      <c r="Y358" s="96">
        <f t="shared" si="107"/>
        <v>0.17852056423150864</v>
      </c>
      <c r="Z358" s="100">
        <f t="shared" si="102"/>
        <v>0.95710603464727684</v>
      </c>
      <c r="AA358" s="93">
        <v>23.424574645130601</v>
      </c>
      <c r="AB358" s="95">
        <v>80</v>
      </c>
      <c r="AC358" s="114">
        <f t="shared" si="108"/>
        <v>80</v>
      </c>
      <c r="AD358" s="79">
        <f>(P358/100+0.03*(AC358/100-AA358/100)+(AF357-U357)/T358)*100</f>
        <v>21.566770298677685</v>
      </c>
      <c r="AE358" s="79">
        <f t="shared" si="103"/>
        <v>21.566770298677685</v>
      </c>
      <c r="AF358" s="80">
        <f t="shared" si="110"/>
        <v>582180.73014440702</v>
      </c>
      <c r="AG358" s="96">
        <f t="shared" si="111"/>
        <v>0.23252385062902461</v>
      </c>
      <c r="AH358" s="100">
        <f t="shared" si="112"/>
        <v>1.2466349834512884</v>
      </c>
    </row>
    <row r="359" spans="1:34">
      <c r="A359" s="20">
        <v>2022</v>
      </c>
      <c r="B359" s="20">
        <v>23</v>
      </c>
      <c r="C359" s="20" t="s">
        <v>22</v>
      </c>
      <c r="D359" s="24">
        <v>11.320360000000001</v>
      </c>
      <c r="E359" s="24">
        <v>14.4166970473684</v>
      </c>
      <c r="F359" s="24">
        <v>20.332401770000001</v>
      </c>
      <c r="G359" s="23">
        <v>43020.7189</v>
      </c>
      <c r="H359" s="23">
        <v>41368.7667</v>
      </c>
      <c r="I359" s="92">
        <v>44497.044000000002</v>
      </c>
      <c r="J359" s="93">
        <v>6.6239536379999997</v>
      </c>
      <c r="K359" s="94">
        <f t="shared" si="97"/>
        <v>-3.7210340605366001</v>
      </c>
      <c r="L359" s="94">
        <f t="shared" si="98"/>
        <v>-3.1611200000000004</v>
      </c>
      <c r="M359" s="94">
        <f t="shared" si="99"/>
        <v>-0.62199397741166229</v>
      </c>
      <c r="N359" s="94">
        <f t="shared" si="100"/>
        <v>-0.8801943999482631</v>
      </c>
      <c r="O359" s="95">
        <v>30</v>
      </c>
      <c r="P359" s="96">
        <f t="shared" si="104"/>
        <v>21.205875117578575</v>
      </c>
      <c r="Q359" s="97">
        <v>8.2841143736057301</v>
      </c>
      <c r="R359" s="97">
        <v>8.9315838511070805E-2</v>
      </c>
      <c r="S359" s="96">
        <f t="shared" si="105"/>
        <v>0.22863283050777031</v>
      </c>
      <c r="T359" s="98">
        <v>2699434</v>
      </c>
      <c r="U359" s="99">
        <f t="shared" si="106"/>
        <v>572438.60292145598</v>
      </c>
      <c r="V359" s="100">
        <f t="shared" si="101"/>
        <v>1.2257739758972399</v>
      </c>
      <c r="W359" s="97">
        <v>3.1329260530649501</v>
      </c>
      <c r="X359" s="97">
        <v>3.7595112636779398</v>
      </c>
      <c r="Y359" s="96">
        <f t="shared" si="107"/>
        <v>0.19052735875647525</v>
      </c>
      <c r="Z359" s="100">
        <f t="shared" si="102"/>
        <v>1.0214783132477001</v>
      </c>
      <c r="AA359" s="93">
        <v>24.138985524919899</v>
      </c>
      <c r="AB359" s="95">
        <v>80</v>
      </c>
      <c r="AC359" s="114">
        <f t="shared" si="108"/>
        <v>80</v>
      </c>
      <c r="AD359" s="79">
        <f t="shared" ref="AD359:AD387" si="114">(P359/100+0.03*(AC359/100-AA359/100)+(AF358-U358)/T359)*100</f>
        <v>24.578968312477063</v>
      </c>
      <c r="AE359" s="79">
        <f t="shared" si="103"/>
        <v>24.578968312477063</v>
      </c>
      <c r="AF359" s="80">
        <f t="shared" si="110"/>
        <v>663493.02747623203</v>
      </c>
      <c r="AG359" s="96">
        <f t="shared" si="111"/>
        <v>0.26500010327723289</v>
      </c>
      <c r="AH359" s="100">
        <f t="shared" si="112"/>
        <v>1.4207505959922639</v>
      </c>
    </row>
    <row r="360" spans="1:34">
      <c r="A360" s="20">
        <v>2023</v>
      </c>
      <c r="B360" s="20">
        <v>24</v>
      </c>
      <c r="C360" s="20" t="s">
        <v>22</v>
      </c>
      <c r="D360" s="24">
        <v>12.16019</v>
      </c>
      <c r="E360" s="24">
        <v>13.9276801042105</v>
      </c>
      <c r="F360" s="24">
        <v>16.265509999999999</v>
      </c>
      <c r="G360" s="23">
        <v>43628.454299999998</v>
      </c>
      <c r="H360" s="23">
        <v>41719.148800000003</v>
      </c>
      <c r="I360" s="92">
        <v>45343.671399999999</v>
      </c>
      <c r="J360" s="93">
        <v>6.6239536379999997</v>
      </c>
      <c r="K360" s="94">
        <f t="shared" si="97"/>
        <v>-3.7735995262241997</v>
      </c>
      <c r="L360" s="94">
        <f t="shared" si="98"/>
        <v>-3.2985600000000002</v>
      </c>
      <c r="M360" s="94">
        <f t="shared" si="99"/>
        <v>-0.60089583041605787</v>
      </c>
      <c r="N360" s="94">
        <f t="shared" si="100"/>
        <v>-1.049101718640258</v>
      </c>
      <c r="O360" s="95">
        <v>30</v>
      </c>
      <c r="P360" s="96">
        <f t="shared" si="104"/>
        <v>22.218071016026638</v>
      </c>
      <c r="Q360" s="97">
        <v>8.2841143736057301</v>
      </c>
      <c r="R360" s="97">
        <v>8.9315838511070805E-2</v>
      </c>
      <c r="S360" s="96">
        <f t="shared" si="105"/>
        <v>0.23954590115481472</v>
      </c>
      <c r="T360" s="98">
        <v>2699434</v>
      </c>
      <c r="U360" s="99">
        <f t="shared" si="106"/>
        <v>599762.16315076849</v>
      </c>
      <c r="V360" s="100">
        <f t="shared" si="101"/>
        <v>1.2842824497964882</v>
      </c>
      <c r="W360" s="97">
        <v>3.1329260530649501</v>
      </c>
      <c r="X360" s="97">
        <v>3.7595112636779398</v>
      </c>
      <c r="Y360" s="96">
        <f t="shared" si="107"/>
        <v>0.19962158429567894</v>
      </c>
      <c r="Z360" s="100">
        <f t="shared" si="102"/>
        <v>1.0702353748304065</v>
      </c>
      <c r="AA360" s="93">
        <v>24.8533964047094</v>
      </c>
      <c r="AB360" s="95">
        <v>80</v>
      </c>
      <c r="AC360" s="114">
        <f t="shared" si="108"/>
        <v>80</v>
      </c>
      <c r="AD360" s="79">
        <f t="shared" si="114"/>
        <v>27.245562318783843</v>
      </c>
      <c r="AE360" s="79">
        <f t="shared" si="103"/>
        <v>27.245562318783843</v>
      </c>
      <c r="AF360" s="80">
        <f t="shared" si="110"/>
        <v>735475.97272443946</v>
      </c>
      <c r="AG360" s="96">
        <f t="shared" si="111"/>
        <v>0.2937501988095596</v>
      </c>
      <c r="AH360" s="100">
        <f t="shared" si="112"/>
        <v>1.5748890844578913</v>
      </c>
    </row>
    <row r="361" spans="1:34">
      <c r="A361" s="20">
        <v>2024</v>
      </c>
      <c r="B361" s="20">
        <v>25</v>
      </c>
      <c r="C361" s="20" t="s">
        <v>22</v>
      </c>
      <c r="D361" s="24">
        <v>11.77355</v>
      </c>
      <c r="E361" s="24">
        <v>14.0550961042105</v>
      </c>
      <c r="F361" s="24">
        <v>17.319208589999999</v>
      </c>
      <c r="G361" s="23">
        <v>44244.775000000001</v>
      </c>
      <c r="H361" s="23">
        <v>42072.498500000002</v>
      </c>
      <c r="I361" s="92">
        <v>46206.407200000001</v>
      </c>
      <c r="J361" s="93">
        <v>6.6239536379999997</v>
      </c>
      <c r="K361" s="94">
        <f t="shared" si="97"/>
        <v>-3.8269075688500003</v>
      </c>
      <c r="L361" s="94">
        <f t="shared" si="98"/>
        <v>-3.4359999999999999</v>
      </c>
      <c r="M361" s="94">
        <f t="shared" si="99"/>
        <v>-0.60639306632005785</v>
      </c>
      <c r="N361" s="94">
        <f t="shared" si="100"/>
        <v>-1.2453469971700584</v>
      </c>
      <c r="O361" s="95">
        <v>30</v>
      </c>
      <c r="P361" s="96">
        <f t="shared" si="104"/>
        <v>23.294800948874293</v>
      </c>
      <c r="Q361" s="97">
        <v>8.2841143736057301</v>
      </c>
      <c r="R361" s="97">
        <v>8.9315838511070805E-2</v>
      </c>
      <c r="S361" s="96">
        <f t="shared" si="105"/>
        <v>0.25115475063046472</v>
      </c>
      <c r="T361" s="98">
        <v>2699434</v>
      </c>
      <c r="U361" s="99">
        <f t="shared" si="106"/>
        <v>628827.77704623528</v>
      </c>
      <c r="V361" s="100">
        <f t="shared" si="101"/>
        <v>1.3465212172812673</v>
      </c>
      <c r="W361" s="97">
        <v>3.1329260530649501</v>
      </c>
      <c r="X361" s="97">
        <v>3.7595112636779398</v>
      </c>
      <c r="Y361" s="96">
        <f t="shared" si="107"/>
        <v>0.20929562552538725</v>
      </c>
      <c r="Z361" s="100">
        <f t="shared" si="102"/>
        <v>1.1221010144010561</v>
      </c>
      <c r="AA361" s="93">
        <v>25.567807284498901</v>
      </c>
      <c r="AB361" s="95">
        <v>80</v>
      </c>
      <c r="AC361" s="114">
        <f t="shared" si="108"/>
        <v>80</v>
      </c>
      <c r="AD361" s="79">
        <f t="shared" si="114"/>
        <v>29.955258033096534</v>
      </c>
      <c r="AE361" s="79">
        <f t="shared" si="103"/>
        <v>29.955258033096534</v>
      </c>
      <c r="AF361" s="80">
        <f t="shared" si="110"/>
        <v>808622.42013313901</v>
      </c>
      <c r="AG361" s="96">
        <f t="shared" si="111"/>
        <v>0.32296499883752594</v>
      </c>
      <c r="AH361" s="100">
        <f t="shared" si="112"/>
        <v>1.7315190028549607</v>
      </c>
    </row>
    <row r="362" spans="1:34">
      <c r="A362" s="20">
        <v>2025</v>
      </c>
      <c r="B362" s="20">
        <v>26</v>
      </c>
      <c r="C362" s="20" t="s">
        <v>22</v>
      </c>
      <c r="D362" s="24">
        <v>11.000870000000001</v>
      </c>
      <c r="E362" s="24">
        <v>14.0838810336842</v>
      </c>
      <c r="F362" s="24">
        <v>17.226680000000002</v>
      </c>
      <c r="G362" s="23">
        <v>44869.802100000001</v>
      </c>
      <c r="H362" s="23">
        <v>42428.841</v>
      </c>
      <c r="I362" s="92">
        <v>47085.557999999997</v>
      </c>
      <c r="J362" s="93">
        <v>6.6239536379999997</v>
      </c>
      <c r="K362" s="94">
        <f t="shared" si="97"/>
        <v>-3.8809686628374003</v>
      </c>
      <c r="L362" s="94">
        <f t="shared" si="98"/>
        <v>-3.5734400000000002</v>
      </c>
      <c r="M362" s="94">
        <f t="shared" si="99"/>
        <v>-0.60763496331727118</v>
      </c>
      <c r="N362" s="94">
        <f t="shared" si="100"/>
        <v>-1.438089988154672</v>
      </c>
      <c r="O362" s="95">
        <v>30</v>
      </c>
      <c r="P362" s="96">
        <f t="shared" si="104"/>
        <v>24.24476102681491</v>
      </c>
      <c r="Q362" s="97">
        <v>8.2841143736057301</v>
      </c>
      <c r="R362" s="97">
        <v>8.9315838511070805E-2</v>
      </c>
      <c r="S362" s="96">
        <f t="shared" si="105"/>
        <v>0.261396820824913</v>
      </c>
      <c r="T362" s="98">
        <v>2699434</v>
      </c>
      <c r="U362" s="99">
        <f t="shared" si="106"/>
        <v>654471.3223765908</v>
      </c>
      <c r="V362" s="100">
        <f t="shared" si="101"/>
        <v>1.4014322424205066</v>
      </c>
      <c r="W362" s="97">
        <v>3.1329260530649501</v>
      </c>
      <c r="X362" s="97">
        <v>3.7595112636779398</v>
      </c>
      <c r="Y362" s="96">
        <f t="shared" si="107"/>
        <v>0.21783068402076086</v>
      </c>
      <c r="Z362" s="100">
        <f t="shared" si="102"/>
        <v>1.167860202017089</v>
      </c>
      <c r="AA362" s="93">
        <v>26.282218164288199</v>
      </c>
      <c r="AB362" s="95">
        <v>80</v>
      </c>
      <c r="AC362" s="114">
        <f t="shared" si="108"/>
        <v>80</v>
      </c>
      <c r="AD362" s="79">
        <f t="shared" si="114"/>
        <v>32.516751566108503</v>
      </c>
      <c r="AE362" s="79">
        <f t="shared" si="103"/>
        <v>32.516751566108503</v>
      </c>
      <c r="AF362" s="80">
        <f t="shared" si="110"/>
        <v>877768.24747106538</v>
      </c>
      <c r="AG362" s="96">
        <f t="shared" si="111"/>
        <v>0.35058194525132463</v>
      </c>
      <c r="AH362" s="100">
        <f t="shared" si="112"/>
        <v>1.8795823152524016</v>
      </c>
    </row>
    <row r="363" spans="1:34">
      <c r="A363" s="20">
        <v>2026</v>
      </c>
      <c r="B363" s="20">
        <v>27</v>
      </c>
      <c r="C363" s="20" t="s">
        <v>22</v>
      </c>
      <c r="D363" s="24">
        <v>10.397790000000001</v>
      </c>
      <c r="E363" s="24">
        <v>14.0006937557895</v>
      </c>
      <c r="F363" s="24">
        <v>17.00022178</v>
      </c>
      <c r="G363" s="23">
        <v>45503.6587</v>
      </c>
      <c r="H363" s="23">
        <v>42788.2016</v>
      </c>
      <c r="I363" s="92">
        <v>47981.436000000002</v>
      </c>
      <c r="J363" s="93">
        <v>6.6239536379999997</v>
      </c>
      <c r="K363" s="94">
        <f t="shared" si="97"/>
        <v>-3.9357934555978002</v>
      </c>
      <c r="L363" s="94">
        <f t="shared" si="98"/>
        <v>-3.7108800000000004</v>
      </c>
      <c r="M363" s="94">
        <f t="shared" si="99"/>
        <v>-0.60404593139978224</v>
      </c>
      <c r="N363" s="94">
        <f t="shared" si="100"/>
        <v>-1.6267657489975833</v>
      </c>
      <c r="O363" s="95">
        <v>30</v>
      </c>
      <c r="P363" s="96">
        <f t="shared" si="104"/>
        <v>25.071782908761499</v>
      </c>
      <c r="Q363" s="97">
        <v>8.2841143736057301</v>
      </c>
      <c r="R363" s="97">
        <v>8.9315838511070805E-2</v>
      </c>
      <c r="S363" s="96">
        <f t="shared" si="105"/>
        <v>0.27031342307371958</v>
      </c>
      <c r="T363" s="98">
        <v>2699434</v>
      </c>
      <c r="U363" s="99">
        <f t="shared" si="106"/>
        <v>676796.23224529682</v>
      </c>
      <c r="V363" s="100">
        <f t="shared" si="101"/>
        <v>1.44923700854154</v>
      </c>
      <c r="W363" s="97">
        <v>3.1329260530649501</v>
      </c>
      <c r="X363" s="97">
        <v>3.7595112636779398</v>
      </c>
      <c r="Y363" s="96">
        <f t="shared" si="107"/>
        <v>0.22526118589476629</v>
      </c>
      <c r="Z363" s="100">
        <f t="shared" si="102"/>
        <v>1.2076975071179499</v>
      </c>
      <c r="AA363" s="93">
        <v>26.9966290440777</v>
      </c>
      <c r="AB363" s="95">
        <v>80</v>
      </c>
      <c r="AC363" s="114">
        <f t="shared" si="108"/>
        <v>80</v>
      </c>
      <c r="AD363" s="79">
        <f t="shared" si="114"/>
        <v>34.933874576732762</v>
      </c>
      <c r="AE363" s="79">
        <f t="shared" si="103"/>
        <v>34.933874576732762</v>
      </c>
      <c r="AF363" s="80">
        <f t="shared" si="110"/>
        <v>943016.88784168032</v>
      </c>
      <c r="AG363" s="96">
        <f t="shared" si="111"/>
        <v>0.37664234938651564</v>
      </c>
      <c r="AH363" s="100">
        <f t="shared" si="112"/>
        <v>2.0193005049775481</v>
      </c>
    </row>
    <row r="364" spans="1:34">
      <c r="A364" s="20">
        <v>2027</v>
      </c>
      <c r="B364" s="20">
        <v>28</v>
      </c>
      <c r="C364" s="20" t="s">
        <v>22</v>
      </c>
      <c r="D364" s="24">
        <v>11.1107</v>
      </c>
      <c r="E364" s="24">
        <v>13.743782267368401</v>
      </c>
      <c r="F364" s="24">
        <v>17.151211589999999</v>
      </c>
      <c r="G364" s="23">
        <v>46146.469599999997</v>
      </c>
      <c r="H364" s="23">
        <v>43150.605900000002</v>
      </c>
      <c r="I364" s="92">
        <v>48894.359600000003</v>
      </c>
      <c r="J364" s="93">
        <v>6.6239536379999997</v>
      </c>
      <c r="K364" s="94">
        <f t="shared" si="97"/>
        <v>-3.9913927415823998</v>
      </c>
      <c r="L364" s="94">
        <f t="shared" si="98"/>
        <v>-3.8483200000000002</v>
      </c>
      <c r="M364" s="94">
        <f t="shared" si="99"/>
        <v>-0.5929617421433423</v>
      </c>
      <c r="N364" s="94">
        <f t="shared" si="100"/>
        <v>-1.8087208457257424</v>
      </c>
      <c r="O364" s="95">
        <v>30</v>
      </c>
      <c r="P364" s="96">
        <f t="shared" si="104"/>
        <v>25.776216174816852</v>
      </c>
      <c r="Q364" s="97">
        <v>8.2841143736057301</v>
      </c>
      <c r="R364" s="97">
        <v>8.9315838511070805E-2</v>
      </c>
      <c r="S364" s="96">
        <f t="shared" si="105"/>
        <v>0.27790832640258811</v>
      </c>
      <c r="T364" s="98">
        <v>2699434</v>
      </c>
      <c r="U364" s="99">
        <f t="shared" si="106"/>
        <v>695811.94333650556</v>
      </c>
      <c r="V364" s="100">
        <f t="shared" si="101"/>
        <v>1.4899557226007007</v>
      </c>
      <c r="W364" s="97">
        <v>3.1329260530649501</v>
      </c>
      <c r="X364" s="97">
        <v>3.7595112636779398</v>
      </c>
      <c r="Y364" s="96">
        <f t="shared" si="107"/>
        <v>0.23159027200215679</v>
      </c>
      <c r="Z364" s="100">
        <f t="shared" si="102"/>
        <v>1.2416297688339171</v>
      </c>
      <c r="AA364" s="93">
        <v>27.711039923867201</v>
      </c>
      <c r="AB364" s="95">
        <v>80</v>
      </c>
      <c r="AC364" s="114">
        <f t="shared" si="108"/>
        <v>80</v>
      </c>
      <c r="AD364" s="79">
        <f t="shared" si="114"/>
        <v>37.206976645072103</v>
      </c>
      <c r="AE364" s="79">
        <f t="shared" si="103"/>
        <v>37.206976645072103</v>
      </c>
      <c r="AF364" s="80">
        <f t="shared" si="110"/>
        <v>1004377.7779291357</v>
      </c>
      <c r="AG364" s="96">
        <f t="shared" si="111"/>
        <v>0.40114998026880266</v>
      </c>
      <c r="AH364" s="100">
        <f t="shared" si="112"/>
        <v>2.1506937789867324</v>
      </c>
    </row>
    <row r="365" spans="1:34">
      <c r="A365" s="20">
        <v>2028</v>
      </c>
      <c r="B365" s="20">
        <v>29</v>
      </c>
      <c r="C365" s="20" t="s">
        <v>22</v>
      </c>
      <c r="D365" s="24">
        <v>10.70435</v>
      </c>
      <c r="E365" s="24">
        <v>14.330988753684201</v>
      </c>
      <c r="F365" s="24">
        <v>18.776450000000001</v>
      </c>
      <c r="G365" s="23">
        <v>46798.361100000002</v>
      </c>
      <c r="H365" s="23">
        <v>43516.079599999997</v>
      </c>
      <c r="I365" s="92">
        <v>49824.652999999998</v>
      </c>
      <c r="J365" s="93">
        <v>6.6239536379999997</v>
      </c>
      <c r="K365" s="94">
        <f t="shared" si="97"/>
        <v>-4.0477774449834003</v>
      </c>
      <c r="L365" s="94">
        <f t="shared" si="98"/>
        <v>-3.98576</v>
      </c>
      <c r="M365" s="94">
        <f t="shared" si="99"/>
        <v>-0.61829617878895116</v>
      </c>
      <c r="N365" s="94">
        <f t="shared" si="100"/>
        <v>-2.0278799857723517</v>
      </c>
      <c r="O365" s="95">
        <v>30</v>
      </c>
      <c r="P365" s="96">
        <f t="shared" si="104"/>
        <v>26.510800839333953</v>
      </c>
      <c r="Q365" s="97">
        <v>8.2841143736057301</v>
      </c>
      <c r="R365" s="97">
        <v>8.9315838511070805E-2</v>
      </c>
      <c r="S365" s="96">
        <f t="shared" si="105"/>
        <v>0.28582830943393794</v>
      </c>
      <c r="T365" s="98">
        <v>2699434</v>
      </c>
      <c r="U365" s="99">
        <f t="shared" si="106"/>
        <v>715641.57152926608</v>
      </c>
      <c r="V365" s="100">
        <f t="shared" si="101"/>
        <v>1.5324172932675886</v>
      </c>
      <c r="W365" s="97">
        <v>3.1329260530649501</v>
      </c>
      <c r="X365" s="97">
        <v>3.7595112636779398</v>
      </c>
      <c r="Y365" s="96">
        <f t="shared" si="107"/>
        <v>0.23819025786161499</v>
      </c>
      <c r="Z365" s="100">
        <f t="shared" si="102"/>
        <v>1.2770144110563237</v>
      </c>
      <c r="AA365" s="93">
        <v>28.425450803656801</v>
      </c>
      <c r="AB365" s="95">
        <v>80</v>
      </c>
      <c r="AC365" s="114">
        <f t="shared" si="108"/>
        <v>80</v>
      </c>
      <c r="AD365" s="79">
        <f t="shared" si="114"/>
        <v>39.488797785479498</v>
      </c>
      <c r="AE365" s="79">
        <f t="shared" si="103"/>
        <v>39.488797785479498</v>
      </c>
      <c r="AF365" s="80">
        <f t="shared" si="110"/>
        <v>1065974.0336124806</v>
      </c>
      <c r="AG365" s="96">
        <f t="shared" si="111"/>
        <v>0.42575161652060478</v>
      </c>
      <c r="AH365" s="100">
        <f t="shared" si="112"/>
        <v>2.2825910459495553</v>
      </c>
    </row>
    <row r="366" spans="1:34">
      <c r="A366" s="20">
        <v>2029</v>
      </c>
      <c r="B366" s="20">
        <v>30</v>
      </c>
      <c r="C366" s="20" t="s">
        <v>22</v>
      </c>
      <c r="D366" s="24">
        <v>11.14606</v>
      </c>
      <c r="E366" s="24">
        <v>14.4037499163158</v>
      </c>
      <c r="F366" s="24">
        <v>17.065073680000001</v>
      </c>
      <c r="G366" s="23">
        <v>47459.4617</v>
      </c>
      <c r="H366" s="23">
        <v>43884.6489</v>
      </c>
      <c r="I366" s="92">
        <v>50772.6466</v>
      </c>
      <c r="J366" s="93">
        <v>6.6239536379999997</v>
      </c>
      <c r="K366" s="94">
        <f t="shared" si="97"/>
        <v>-4.1049586802798004</v>
      </c>
      <c r="L366" s="94">
        <f t="shared" si="98"/>
        <v>-4.1232000000000006</v>
      </c>
      <c r="M366" s="94">
        <f t="shared" si="99"/>
        <v>-0.62143538638952889</v>
      </c>
      <c r="N366" s="94">
        <f t="shared" si="100"/>
        <v>-2.2256404286693301</v>
      </c>
      <c r="O366" s="95">
        <v>30</v>
      </c>
      <c r="P366" s="96">
        <f t="shared" si="104"/>
        <v>27.07585549508595</v>
      </c>
      <c r="Q366" s="97">
        <v>8.2841143736057301</v>
      </c>
      <c r="R366" s="97">
        <v>8.9315838511070805E-2</v>
      </c>
      <c r="S366" s="96">
        <f t="shared" si="105"/>
        <v>0.29192049118167829</v>
      </c>
      <c r="T366" s="98">
        <v>2699434</v>
      </c>
      <c r="U366" s="99">
        <f t="shared" si="106"/>
        <v>730894.84902521851</v>
      </c>
      <c r="V366" s="100">
        <f t="shared" si="101"/>
        <v>1.5650794346854742</v>
      </c>
      <c r="W366" s="97">
        <v>3.1329260530649501</v>
      </c>
      <c r="X366" s="97">
        <v>3.7595112636779398</v>
      </c>
      <c r="Y366" s="96">
        <f t="shared" si="107"/>
        <v>0.24326707598473191</v>
      </c>
      <c r="Z366" s="100">
        <f t="shared" si="102"/>
        <v>1.3042328622378954</v>
      </c>
      <c r="AA366" s="93">
        <v>29.139861683446</v>
      </c>
      <c r="AB366" s="95">
        <v>80</v>
      </c>
      <c r="AC366" s="114">
        <f t="shared" si="108"/>
        <v>80</v>
      </c>
      <c r="AD366" s="79">
        <f t="shared" si="114"/>
        <v>41.579656590728106</v>
      </c>
      <c r="AE366" s="79">
        <f t="shared" si="103"/>
        <v>41.579656590728106</v>
      </c>
      <c r="AF366" s="80">
        <f t="shared" si="110"/>
        <v>1122415.3870933554</v>
      </c>
      <c r="AG366" s="96">
        <f t="shared" si="111"/>
        <v>0.44829437715583154</v>
      </c>
      <c r="AH366" s="100">
        <f t="shared" si="112"/>
        <v>2.403450020009287</v>
      </c>
    </row>
    <row r="367" spans="1:34">
      <c r="A367" s="20">
        <v>2030</v>
      </c>
      <c r="B367" s="20">
        <v>31</v>
      </c>
      <c r="C367" s="20" t="s">
        <v>22</v>
      </c>
      <c r="D367" s="24">
        <v>10.37951</v>
      </c>
      <c r="E367" s="24">
        <v>13.600655148421099</v>
      </c>
      <c r="F367" s="24">
        <v>18.878417729999999</v>
      </c>
      <c r="G367" s="23">
        <v>48129.901299999998</v>
      </c>
      <c r="H367" s="23">
        <v>44256.339800000002</v>
      </c>
      <c r="I367" s="92">
        <v>51738.6774</v>
      </c>
      <c r="J367" s="93">
        <v>6.6239536379999997</v>
      </c>
      <c r="K367" s="94">
        <f t="shared" si="97"/>
        <v>-4.1629476830421996</v>
      </c>
      <c r="L367" s="94">
        <f t="shared" si="98"/>
        <v>-4.2606400000000004</v>
      </c>
      <c r="M367" s="94">
        <f t="shared" si="99"/>
        <v>-0.58678666572347993</v>
      </c>
      <c r="N367" s="94">
        <f t="shared" si="100"/>
        <v>-2.3864207107656803</v>
      </c>
      <c r="O367" s="95">
        <v>30</v>
      </c>
      <c r="P367" s="96">
        <f t="shared" si="104"/>
        <v>27.473578093661025</v>
      </c>
      <c r="Q367" s="97">
        <v>8.2841143736057301</v>
      </c>
      <c r="R367" s="97">
        <v>8.9315838511070805E-2</v>
      </c>
      <c r="S367" s="96">
        <f t="shared" si="105"/>
        <v>0.29620856903580783</v>
      </c>
      <c r="T367" s="98">
        <v>2699434</v>
      </c>
      <c r="U367" s="99">
        <f t="shared" si="106"/>
        <v>741631.1080768375</v>
      </c>
      <c r="V367" s="100">
        <f t="shared" si="101"/>
        <v>1.5880691961669715</v>
      </c>
      <c r="W367" s="97">
        <v>3.1329260530649501</v>
      </c>
      <c r="X367" s="97">
        <v>3.7595112636779398</v>
      </c>
      <c r="Y367" s="96">
        <f t="shared" si="107"/>
        <v>0.24684047419650651</v>
      </c>
      <c r="Z367" s="100">
        <f t="shared" si="102"/>
        <v>1.3233909968058095</v>
      </c>
      <c r="AA367" s="93">
        <v>29.8542725632356</v>
      </c>
      <c r="AB367" s="95">
        <v>80</v>
      </c>
      <c r="AC367" s="114">
        <f t="shared" si="108"/>
        <v>80</v>
      </c>
      <c r="AD367" s="79">
        <f t="shared" si="114"/>
        <v>43.481751012406114</v>
      </c>
      <c r="AE367" s="79">
        <f t="shared" si="103"/>
        <v>43.481751012406114</v>
      </c>
      <c r="AF367" s="80">
        <f t="shared" si="110"/>
        <v>1173761.1706242347</v>
      </c>
      <c r="AG367" s="96">
        <f t="shared" si="111"/>
        <v>0.46880195956448151</v>
      </c>
      <c r="AH367" s="100">
        <f t="shared" si="112"/>
        <v>2.5133977504785423</v>
      </c>
    </row>
    <row r="368" spans="1:34">
      <c r="A368" s="20">
        <v>2031</v>
      </c>
      <c r="B368" s="20">
        <v>32</v>
      </c>
      <c r="C368" s="20" t="s">
        <v>22</v>
      </c>
      <c r="D368" s="24">
        <v>12.389570000000001</v>
      </c>
      <c r="E368" s="24">
        <v>14.4478384752632</v>
      </c>
      <c r="F368" s="24">
        <v>17.60179574</v>
      </c>
      <c r="G368" s="23">
        <v>48809.811999999998</v>
      </c>
      <c r="H368" s="23">
        <v>44631.178800000002</v>
      </c>
      <c r="I368" s="92">
        <v>52723.088499999998</v>
      </c>
      <c r="J368" s="93">
        <v>6.6239536379999997</v>
      </c>
      <c r="K368" s="94">
        <f t="shared" si="97"/>
        <v>-4.2217558791279997</v>
      </c>
      <c r="L368" s="94">
        <f t="shared" si="98"/>
        <v>-4.3980800000000002</v>
      </c>
      <c r="M368" s="94">
        <f t="shared" si="99"/>
        <v>-0.62333754317675549</v>
      </c>
      <c r="N368" s="94">
        <f t="shared" si="100"/>
        <v>-2.6192197843047555</v>
      </c>
      <c r="O368" s="95">
        <v>30</v>
      </c>
      <c r="P368" s="96">
        <f t="shared" si="104"/>
        <v>27.962650070199196</v>
      </c>
      <c r="Q368" s="97">
        <v>8.2841143736057301</v>
      </c>
      <c r="R368" s="97">
        <v>8.9315838511070805E-2</v>
      </c>
      <c r="S368" s="96">
        <f t="shared" si="105"/>
        <v>0.30148153747959822</v>
      </c>
      <c r="T368" s="98">
        <v>2699434</v>
      </c>
      <c r="U368" s="99">
        <f t="shared" si="106"/>
        <v>754833.283295981</v>
      </c>
      <c r="V368" s="100">
        <f t="shared" si="101"/>
        <v>1.6163392721651166</v>
      </c>
      <c r="W368" s="97">
        <v>3.1329260530649501</v>
      </c>
      <c r="X368" s="97">
        <v>4.072803868984435</v>
      </c>
      <c r="Y368" s="96">
        <f t="shared" si="107"/>
        <v>0.23190887498430632</v>
      </c>
      <c r="Z368" s="100">
        <f t="shared" si="102"/>
        <v>1.2433379016654742</v>
      </c>
      <c r="AA368" s="93">
        <v>30.568683443025101</v>
      </c>
      <c r="AB368" s="95">
        <v>90</v>
      </c>
      <c r="AC368" s="114">
        <f t="shared" si="108"/>
        <v>90</v>
      </c>
      <c r="AD368" s="79">
        <f t="shared" si="114"/>
        <v>45.753762485653525</v>
      </c>
      <c r="AE368" s="79">
        <f t="shared" si="103"/>
        <v>45.753762485653525</v>
      </c>
      <c r="AF368" s="80">
        <f t="shared" si="110"/>
        <v>1235092.6208169765</v>
      </c>
      <c r="AG368" s="96">
        <f t="shared" si="111"/>
        <v>0.4932978321089766</v>
      </c>
      <c r="AH368" s="100">
        <f t="shared" si="112"/>
        <v>2.6447279842654066</v>
      </c>
    </row>
    <row r="369" spans="1:34">
      <c r="A369" s="20">
        <v>2032</v>
      </c>
      <c r="B369" s="20">
        <v>33</v>
      </c>
      <c r="C369" s="20" t="s">
        <v>22</v>
      </c>
      <c r="D369" s="24">
        <v>11.51328</v>
      </c>
      <c r="E369" s="24">
        <v>14.112411635789501</v>
      </c>
      <c r="F369" s="24">
        <v>17.058369760000001</v>
      </c>
      <c r="G369" s="23">
        <v>49499.327400000002</v>
      </c>
      <c r="H369" s="23">
        <v>45009.192600000002</v>
      </c>
      <c r="I369" s="92">
        <v>53726.229500000001</v>
      </c>
      <c r="J369" s="93">
        <v>6.6239536379999997</v>
      </c>
      <c r="K369" s="94">
        <f t="shared" si="97"/>
        <v>-4.2813948241356004</v>
      </c>
      <c r="L369" s="94">
        <f t="shared" si="98"/>
        <v>-4.53552</v>
      </c>
      <c r="M369" s="94">
        <f t="shared" si="99"/>
        <v>-0.60886588761450222</v>
      </c>
      <c r="N369" s="94">
        <f t="shared" si="100"/>
        <v>-2.8018270737501028</v>
      </c>
      <c r="O369" s="95">
        <v>30</v>
      </c>
      <c r="P369" s="96">
        <f t="shared" si="104"/>
        <v>28.283234277148487</v>
      </c>
      <c r="Q369" s="97">
        <v>8.2841143736057301</v>
      </c>
      <c r="R369" s="97">
        <v>8.9315838511070805E-2</v>
      </c>
      <c r="S369" s="96">
        <f t="shared" si="105"/>
        <v>0.30493794162441684</v>
      </c>
      <c r="T369" s="98">
        <v>2699434</v>
      </c>
      <c r="U369" s="99">
        <f t="shared" si="106"/>
        <v>763487.2423770004</v>
      </c>
      <c r="V369" s="100">
        <f t="shared" si="101"/>
        <v>1.6348701639950107</v>
      </c>
      <c r="W369" s="97">
        <v>3.1329260530649501</v>
      </c>
      <c r="X369" s="97">
        <v>4.072803868984435</v>
      </c>
      <c r="Y369" s="96">
        <f t="shared" si="107"/>
        <v>0.23456764740339758</v>
      </c>
      <c r="Z369" s="100">
        <f t="shared" si="102"/>
        <v>1.2575924338423159</v>
      </c>
      <c r="AA369" s="93">
        <v>31.283094322814399</v>
      </c>
      <c r="AB369" s="95">
        <v>90</v>
      </c>
      <c r="AC369" s="114">
        <f t="shared" si="108"/>
        <v>90</v>
      </c>
      <c r="AD369" s="79">
        <f t="shared" si="114"/>
        <v>47.835853862918384</v>
      </c>
      <c r="AE369" s="79">
        <f t="shared" si="103"/>
        <v>47.835853862918384</v>
      </c>
      <c r="AF369" s="80">
        <f t="shared" si="110"/>
        <v>1291297.3033659323</v>
      </c>
      <c r="AG369" s="96">
        <f t="shared" si="111"/>
        <v>0.51574606602153417</v>
      </c>
      <c r="AH369" s="100">
        <f t="shared" si="112"/>
        <v>2.7650801702299308</v>
      </c>
    </row>
    <row r="370" spans="1:34">
      <c r="A370" s="20">
        <v>2033</v>
      </c>
      <c r="B370" s="20">
        <v>34</v>
      </c>
      <c r="C370" s="20" t="s">
        <v>22</v>
      </c>
      <c r="D370" s="24">
        <v>11.45279</v>
      </c>
      <c r="E370" s="24">
        <v>14.4082865452632</v>
      </c>
      <c r="F370" s="24">
        <v>18.36278867</v>
      </c>
      <c r="G370" s="23">
        <v>50198.583400000003</v>
      </c>
      <c r="H370" s="23">
        <v>45390.408100000001</v>
      </c>
      <c r="I370" s="92">
        <v>54748.457000000002</v>
      </c>
      <c r="J370" s="93">
        <v>6.6239536379999997</v>
      </c>
      <c r="K370" s="94">
        <f t="shared" si="97"/>
        <v>-4.3418762725996007</v>
      </c>
      <c r="L370" s="94">
        <f t="shared" si="98"/>
        <v>-4.6729599999999998</v>
      </c>
      <c r="M370" s="94">
        <f t="shared" si="99"/>
        <v>-0.62163111470883559</v>
      </c>
      <c r="N370" s="94">
        <f t="shared" si="100"/>
        <v>-3.0125137493084364</v>
      </c>
      <c r="O370" s="95">
        <v>30</v>
      </c>
      <c r="P370" s="96">
        <f t="shared" si="104"/>
        <v>28.594087958006931</v>
      </c>
      <c r="Q370" s="97">
        <v>8.2841143736057301</v>
      </c>
      <c r="R370" s="97">
        <v>8.9315838511070805E-2</v>
      </c>
      <c r="S370" s="96">
        <f t="shared" si="105"/>
        <v>0.30828943532766473</v>
      </c>
      <c r="T370" s="98">
        <v>2699434</v>
      </c>
      <c r="U370" s="99">
        <f t="shared" si="106"/>
        <v>771878.53232834488</v>
      </c>
      <c r="V370" s="100">
        <f t="shared" si="101"/>
        <v>1.6528385972803834</v>
      </c>
      <c r="W370" s="97">
        <v>3.1329260530649501</v>
      </c>
      <c r="X370" s="97">
        <v>4.072803868984435</v>
      </c>
      <c r="Y370" s="96">
        <f t="shared" si="107"/>
        <v>0.23714571948281901</v>
      </c>
      <c r="Z370" s="100">
        <f t="shared" si="102"/>
        <v>1.2714143056002947</v>
      </c>
      <c r="AA370" s="93">
        <v>31.9975052026039</v>
      </c>
      <c r="AB370" s="95">
        <v>90</v>
      </c>
      <c r="AC370" s="114">
        <f t="shared" si="108"/>
        <v>90</v>
      </c>
      <c r="AD370" s="79">
        <f t="shared" si="114"/>
        <v>49.886782387698716</v>
      </c>
      <c r="AE370" s="79">
        <f t="shared" si="103"/>
        <v>49.886782387698716</v>
      </c>
      <c r="AF370" s="80">
        <f t="shared" si="110"/>
        <v>1346660.7652795508</v>
      </c>
      <c r="AG370" s="96">
        <f t="shared" si="111"/>
        <v>0.53785831515955485</v>
      </c>
      <c r="AH370" s="100">
        <f t="shared" si="112"/>
        <v>2.8836310339958446</v>
      </c>
    </row>
    <row r="371" spans="1:34">
      <c r="A371" s="20">
        <v>2034</v>
      </c>
      <c r="B371" s="20">
        <v>35</v>
      </c>
      <c r="C371" s="20" t="s">
        <v>22</v>
      </c>
      <c r="D371" s="24">
        <v>11.80071</v>
      </c>
      <c r="E371" s="24">
        <v>14.949620264736801</v>
      </c>
      <c r="F371" s="24">
        <v>17.540669999999999</v>
      </c>
      <c r="G371" s="23">
        <v>50907.717499999999</v>
      </c>
      <c r="H371" s="23">
        <v>45774.852400000003</v>
      </c>
      <c r="I371" s="92">
        <v>55790.133900000001</v>
      </c>
      <c r="J371" s="93">
        <v>6.6239536379999997</v>
      </c>
      <c r="K371" s="94">
        <f t="shared" si="97"/>
        <v>-4.4032121174450003</v>
      </c>
      <c r="L371" s="94">
        <f t="shared" si="98"/>
        <v>-4.8104000000000005</v>
      </c>
      <c r="M371" s="94">
        <f t="shared" si="99"/>
        <v>-0.64498641670180457</v>
      </c>
      <c r="N371" s="94">
        <f t="shared" si="100"/>
        <v>-3.2346448961468055</v>
      </c>
      <c r="O371" s="95">
        <v>30</v>
      </c>
      <c r="P371" s="96">
        <f t="shared" si="104"/>
        <v>28.86352234909895</v>
      </c>
      <c r="Q371" s="97">
        <v>8.2841143736057301</v>
      </c>
      <c r="R371" s="97">
        <v>8.9315838511070805E-2</v>
      </c>
      <c r="S371" s="96">
        <f t="shared" si="105"/>
        <v>0.31119436366143777</v>
      </c>
      <c r="T371" s="98">
        <v>2699434</v>
      </c>
      <c r="U371" s="99">
        <f t="shared" si="106"/>
        <v>779151.73588917579</v>
      </c>
      <c r="V371" s="100">
        <f t="shared" si="101"/>
        <v>1.6684128503107869</v>
      </c>
      <c r="W371" s="97">
        <v>3.1329260530649501</v>
      </c>
      <c r="X371" s="97">
        <v>4.072803868984435</v>
      </c>
      <c r="Y371" s="96">
        <f t="shared" si="107"/>
        <v>0.23938027973956749</v>
      </c>
      <c r="Z371" s="100">
        <f t="shared" si="102"/>
        <v>1.2833945002390668</v>
      </c>
      <c r="AA371" s="93">
        <v>32.711916082393401</v>
      </c>
      <c r="AB371" s="95">
        <v>90</v>
      </c>
      <c r="AC371" s="114">
        <f t="shared" si="108"/>
        <v>90</v>
      </c>
      <c r="AD371" s="79">
        <f t="shared" si="114"/>
        <v>51.874859296318917</v>
      </c>
      <c r="AE371" s="79">
        <f t="shared" si="103"/>
        <v>51.874859296318917</v>
      </c>
      <c r="AF371" s="80">
        <f t="shared" si="110"/>
        <v>1400327.5892969936</v>
      </c>
      <c r="AG371" s="96">
        <f t="shared" si="111"/>
        <v>0.55929292459513469</v>
      </c>
      <c r="AH371" s="100">
        <f t="shared" si="112"/>
        <v>2.998548853852701</v>
      </c>
    </row>
    <row r="372" spans="1:34">
      <c r="A372" s="20">
        <v>2035</v>
      </c>
      <c r="B372" s="20">
        <v>36</v>
      </c>
      <c r="C372" s="20" t="s">
        <v>22</v>
      </c>
      <c r="D372" s="24">
        <v>11.523770000000001</v>
      </c>
      <c r="E372" s="24">
        <v>14.2527252373684</v>
      </c>
      <c r="F372" s="24">
        <v>17.370264769999999</v>
      </c>
      <c r="G372" s="23">
        <v>51626.869100000004</v>
      </c>
      <c r="H372" s="23">
        <v>46162.552799999998</v>
      </c>
      <c r="I372" s="92">
        <v>56851.630400000002</v>
      </c>
      <c r="J372" s="93">
        <v>6.6239536379999997</v>
      </c>
      <c r="K372" s="94">
        <f t="shared" si="97"/>
        <v>-4.4654144159354008</v>
      </c>
      <c r="L372" s="94">
        <f t="shared" si="98"/>
        <v>-4.9478400000000002</v>
      </c>
      <c r="M372" s="94">
        <f t="shared" si="99"/>
        <v>-0.61491957764102234</v>
      </c>
      <c r="N372" s="94">
        <f t="shared" si="100"/>
        <v>-3.4042203555764239</v>
      </c>
      <c r="O372" s="95">
        <v>30</v>
      </c>
      <c r="P372" s="96">
        <f t="shared" si="104"/>
        <v>29.035085153932464</v>
      </c>
      <c r="Q372" s="97">
        <v>8.2841143736057301</v>
      </c>
      <c r="R372" s="97">
        <v>8.9315838511070805E-2</v>
      </c>
      <c r="S372" s="96">
        <f t="shared" si="105"/>
        <v>0.31304408169766357</v>
      </c>
      <c r="T372" s="98">
        <v>2699434</v>
      </c>
      <c r="U372" s="99">
        <f t="shared" si="106"/>
        <v>783782.96057420527</v>
      </c>
      <c r="V372" s="100">
        <f t="shared" si="101"/>
        <v>1.6783297823039653</v>
      </c>
      <c r="W372" s="97">
        <v>3.1329260530649501</v>
      </c>
      <c r="X372" s="97">
        <v>4.072803868984435</v>
      </c>
      <c r="Y372" s="96">
        <f t="shared" si="107"/>
        <v>0.24080313976743353</v>
      </c>
      <c r="Z372" s="100">
        <f t="shared" si="102"/>
        <v>1.2910229094645886</v>
      </c>
      <c r="AA372" s="93">
        <v>33.426326962182898</v>
      </c>
      <c r="AB372" s="95">
        <v>90</v>
      </c>
      <c r="AC372" s="114">
        <f t="shared" si="108"/>
        <v>90</v>
      </c>
      <c r="AD372" s="79">
        <f t="shared" si="114"/>
        <v>53.743632292286946</v>
      </c>
      <c r="AE372" s="79">
        <f t="shared" si="103"/>
        <v>53.743632292286946</v>
      </c>
      <c r="AF372" s="80">
        <f t="shared" si="110"/>
        <v>1450773.8829329731</v>
      </c>
      <c r="AG372" s="96">
        <f t="shared" si="111"/>
        <v>0.57944124940020136</v>
      </c>
      <c r="AH372" s="100">
        <f t="shared" si="112"/>
        <v>3.1065704890182433</v>
      </c>
    </row>
    <row r="373" spans="1:34">
      <c r="A373" s="20">
        <v>2036</v>
      </c>
      <c r="B373" s="20">
        <v>37</v>
      </c>
      <c r="C373" s="20" t="s">
        <v>22</v>
      </c>
      <c r="D373" s="24">
        <v>10.93074</v>
      </c>
      <c r="E373" s="24">
        <v>13.8052606742105</v>
      </c>
      <c r="F373" s="24">
        <v>16.578150000000001</v>
      </c>
      <c r="G373" s="23">
        <v>52356.18</v>
      </c>
      <c r="H373" s="23">
        <v>46553.536899999999</v>
      </c>
      <c r="I373" s="92">
        <v>57933.323499999999</v>
      </c>
      <c r="J373" s="93">
        <v>6.6239536379999997</v>
      </c>
      <c r="K373" s="94">
        <f t="shared" si="97"/>
        <v>-4.5284954329199998</v>
      </c>
      <c r="L373" s="94">
        <f t="shared" si="98"/>
        <v>-5.08528</v>
      </c>
      <c r="M373" s="94">
        <f t="shared" si="99"/>
        <v>-0.59561416652813781</v>
      </c>
      <c r="N373" s="94">
        <f t="shared" si="100"/>
        <v>-3.5854359614481379</v>
      </c>
      <c r="O373" s="95">
        <v>30</v>
      </c>
      <c r="P373" s="96">
        <f t="shared" si="104"/>
        <v>29.190700152433134</v>
      </c>
      <c r="Q373" s="97">
        <v>8.2841143736057301</v>
      </c>
      <c r="R373" s="97">
        <v>8.9315838511070805E-2</v>
      </c>
      <c r="S373" s="96">
        <f t="shared" si="105"/>
        <v>0.31472185719051166</v>
      </c>
      <c r="T373" s="98">
        <v>2699434</v>
      </c>
      <c r="U373" s="99">
        <f t="shared" si="106"/>
        <v>787983.68475283193</v>
      </c>
      <c r="V373" s="100">
        <f t="shared" si="101"/>
        <v>1.6873248751432741</v>
      </c>
      <c r="W373" s="97">
        <v>3.1329260530649501</v>
      </c>
      <c r="X373" s="97">
        <v>4.072803868984435</v>
      </c>
      <c r="Y373" s="96">
        <f t="shared" si="107"/>
        <v>0.24209373630039363</v>
      </c>
      <c r="Z373" s="100">
        <f t="shared" si="102"/>
        <v>1.2979422116486725</v>
      </c>
      <c r="AA373" s="93">
        <v>34.140737841972197</v>
      </c>
      <c r="AB373" s="95">
        <v>90</v>
      </c>
      <c r="AC373" s="114">
        <f t="shared" si="108"/>
        <v>90</v>
      </c>
      <c r="AD373" s="79">
        <f t="shared" si="114"/>
        <v>55.575025155528444</v>
      </c>
      <c r="AE373" s="79">
        <f t="shared" si="103"/>
        <v>55.575025155528444</v>
      </c>
      <c r="AF373" s="80">
        <f t="shared" si="110"/>
        <v>1500211.1245568877</v>
      </c>
      <c r="AG373" s="96">
        <f t="shared" si="111"/>
        <v>0.59918655732892434</v>
      </c>
      <c r="AH373" s="100">
        <f t="shared" si="112"/>
        <v>3.212431421375828</v>
      </c>
    </row>
    <row r="374" spans="1:34">
      <c r="A374" s="20">
        <v>2037</v>
      </c>
      <c r="B374" s="20">
        <v>38</v>
      </c>
      <c r="C374" s="20" t="s">
        <v>22</v>
      </c>
      <c r="D374" s="24">
        <v>11.27782</v>
      </c>
      <c r="E374" s="24">
        <v>14.0585629347368</v>
      </c>
      <c r="F374" s="24">
        <v>16.58258</v>
      </c>
      <c r="G374" s="23">
        <v>53095.7935</v>
      </c>
      <c r="H374" s="23">
        <v>46947.832499999997</v>
      </c>
      <c r="I374" s="92">
        <v>59035.597699999998</v>
      </c>
      <c r="J374" s="93">
        <v>6.6239536379999997</v>
      </c>
      <c r="K374" s="94">
        <f t="shared" si="97"/>
        <v>-4.5924675629890004</v>
      </c>
      <c r="L374" s="94">
        <f t="shared" si="98"/>
        <v>-5.2227200000000007</v>
      </c>
      <c r="M374" s="94">
        <f t="shared" si="99"/>
        <v>-0.60654263925628449</v>
      </c>
      <c r="N374" s="94">
        <f t="shared" si="100"/>
        <v>-3.7977765642452859</v>
      </c>
      <c r="O374" s="95">
        <v>30</v>
      </c>
      <c r="P374" s="96">
        <f t="shared" si="104"/>
        <v>29.342132742005628</v>
      </c>
      <c r="Q374" s="97">
        <v>8.2841143736057301</v>
      </c>
      <c r="R374" s="97">
        <v>8.9315838511070805E-2</v>
      </c>
      <c r="S374" s="96">
        <f t="shared" si="105"/>
        <v>0.31635453970859279</v>
      </c>
      <c r="T374" s="98">
        <v>2699434</v>
      </c>
      <c r="U374" s="99">
        <f t="shared" si="106"/>
        <v>792071.50756283221</v>
      </c>
      <c r="V374" s="100">
        <f t="shared" si="101"/>
        <v>1.6960782100738765</v>
      </c>
      <c r="W374" s="97">
        <v>3.1329260530649501</v>
      </c>
      <c r="X374" s="97">
        <v>4.072803868984435</v>
      </c>
      <c r="Y374" s="96">
        <f t="shared" si="107"/>
        <v>0.24334964592968672</v>
      </c>
      <c r="Z374" s="100">
        <f t="shared" si="102"/>
        <v>1.3046755462106741</v>
      </c>
      <c r="AA374" s="93">
        <v>34.855148721761701</v>
      </c>
      <c r="AB374" s="95">
        <v>90</v>
      </c>
      <c r="AC374" s="114">
        <f t="shared" si="108"/>
        <v>90</v>
      </c>
      <c r="AD374" s="79">
        <f t="shared" si="114"/>
        <v>57.380803283448081</v>
      </c>
      <c r="AE374" s="79">
        <f t="shared" si="103"/>
        <v>57.380803283448081</v>
      </c>
      <c r="AF374" s="80">
        <f t="shared" si="110"/>
        <v>1548956.913306514</v>
      </c>
      <c r="AG374" s="96">
        <f t="shared" si="111"/>
        <v>0.61865569794991426</v>
      </c>
      <c r="AH374" s="100">
        <f t="shared" si="112"/>
        <v>3.316811732170617</v>
      </c>
    </row>
    <row r="375" spans="1:34">
      <c r="A375" s="20">
        <v>2038</v>
      </c>
      <c r="B375" s="20">
        <v>39</v>
      </c>
      <c r="C375" s="20" t="s">
        <v>22</v>
      </c>
      <c r="D375" s="24">
        <v>12.31697</v>
      </c>
      <c r="E375" s="24">
        <v>14.50887934</v>
      </c>
      <c r="F375" s="24">
        <v>21.012944839999999</v>
      </c>
      <c r="G375" s="23">
        <v>53845.855199999998</v>
      </c>
      <c r="H375" s="23">
        <v>47345.467799999999</v>
      </c>
      <c r="I375" s="92">
        <v>60158.844299999997</v>
      </c>
      <c r="J375" s="93">
        <v>6.6239536379999997</v>
      </c>
      <c r="K375" s="94">
        <f t="shared" si="97"/>
        <v>-4.6573433996688003</v>
      </c>
      <c r="L375" s="94">
        <f t="shared" si="98"/>
        <v>-5.3601600000000005</v>
      </c>
      <c r="M375" s="94">
        <f t="shared" si="99"/>
        <v>-0.62597109024496</v>
      </c>
      <c r="N375" s="94">
        <f t="shared" si="100"/>
        <v>-4.0195208519137609</v>
      </c>
      <c r="O375" s="95">
        <v>30</v>
      </c>
      <c r="P375" s="96">
        <f t="shared" si="104"/>
        <v>29.470660690712556</v>
      </c>
      <c r="Q375" s="97">
        <v>8.2841143736057301</v>
      </c>
      <c r="R375" s="97">
        <v>8.9315838511070805E-2</v>
      </c>
      <c r="S375" s="96">
        <f t="shared" si="105"/>
        <v>0.31774027401803717</v>
      </c>
      <c r="T375" s="98">
        <v>2699434</v>
      </c>
      <c r="U375" s="99">
        <f t="shared" si="106"/>
        <v>795541.0347097296</v>
      </c>
      <c r="V375" s="100">
        <f t="shared" si="101"/>
        <v>1.7035075764087662</v>
      </c>
      <c r="W375" s="97">
        <v>3.1329260530649501</v>
      </c>
      <c r="X375" s="97">
        <v>4.072803868984435</v>
      </c>
      <c r="Y375" s="96">
        <f t="shared" si="107"/>
        <v>0.24441559539849014</v>
      </c>
      <c r="Z375" s="100">
        <f t="shared" si="102"/>
        <v>1.3103904433913582</v>
      </c>
      <c r="AA375" s="93">
        <v>35.569559601551198</v>
      </c>
      <c r="AB375" s="95">
        <v>90</v>
      </c>
      <c r="AC375" s="114">
        <f t="shared" si="108"/>
        <v>90</v>
      </c>
      <c r="AD375" s="79">
        <f t="shared" si="114"/>
        <v>59.142244444108471</v>
      </c>
      <c r="AE375" s="79">
        <f t="shared" si="103"/>
        <v>59.142244444108471</v>
      </c>
      <c r="AF375" s="80">
        <f t="shared" si="110"/>
        <v>1596505.8548873749</v>
      </c>
      <c r="AG375" s="96">
        <f t="shared" si="111"/>
        <v>0.63764681602930173</v>
      </c>
      <c r="AH375" s="100">
        <f t="shared" si="112"/>
        <v>3.4186292107156033</v>
      </c>
    </row>
    <row r="376" spans="1:34">
      <c r="A376" s="20">
        <v>2039</v>
      </c>
      <c r="B376" s="20">
        <v>40</v>
      </c>
      <c r="C376" s="20" t="s">
        <v>22</v>
      </c>
      <c r="D376" s="24">
        <v>12.192410000000001</v>
      </c>
      <c r="E376" s="24">
        <v>15.078557521578899</v>
      </c>
      <c r="F376" s="24">
        <v>17.66177398</v>
      </c>
      <c r="G376" s="23">
        <v>54606.512699999999</v>
      </c>
      <c r="H376" s="23">
        <v>47746.4709</v>
      </c>
      <c r="I376" s="92">
        <v>61303.462500000001</v>
      </c>
      <c r="J376" s="93">
        <v>6.6239536379999997</v>
      </c>
      <c r="K376" s="94">
        <f t="shared" si="97"/>
        <v>-4.7231357094737998</v>
      </c>
      <c r="L376" s="94">
        <f t="shared" si="98"/>
        <v>-5.4976000000000003</v>
      </c>
      <c r="M376" s="94">
        <f t="shared" si="99"/>
        <v>-0.65054928571100001</v>
      </c>
      <c r="N376" s="94">
        <f t="shared" si="100"/>
        <v>-4.2473313571847999</v>
      </c>
      <c r="O376" s="95">
        <v>30</v>
      </c>
      <c r="P376" s="96">
        <f t="shared" si="104"/>
        <v>29.576979658596617</v>
      </c>
      <c r="Q376" s="97">
        <v>8.2841143736057301</v>
      </c>
      <c r="R376" s="97">
        <v>8.9315838511070805E-2</v>
      </c>
      <c r="S376" s="96">
        <f t="shared" si="105"/>
        <v>0.31888656043296787</v>
      </c>
      <c r="T376" s="98">
        <v>2699434</v>
      </c>
      <c r="U376" s="99">
        <f t="shared" si="106"/>
        <v>798411.04507724103</v>
      </c>
      <c r="V376" s="100">
        <f t="shared" si="101"/>
        <v>1.7096531857389135</v>
      </c>
      <c r="W376" s="97">
        <v>3.1329260530649501</v>
      </c>
      <c r="X376" s="97">
        <v>4.072803868984435</v>
      </c>
      <c r="Y376" s="96">
        <f t="shared" si="107"/>
        <v>0.24529735417920612</v>
      </c>
      <c r="Z376" s="100">
        <f t="shared" si="102"/>
        <v>1.3151178351837798</v>
      </c>
      <c r="AA376" s="93">
        <v>36.283970481340702</v>
      </c>
      <c r="AB376" s="95">
        <v>90</v>
      </c>
      <c r="AC376" s="114">
        <f t="shared" si="108"/>
        <v>90</v>
      </c>
      <c r="AD376" s="79">
        <f t="shared" si="114"/>
        <v>60.860044297552307</v>
      </c>
      <c r="AE376" s="79">
        <f t="shared" si="103"/>
        <v>60.860044297552307</v>
      </c>
      <c r="AF376" s="80">
        <f t="shared" si="110"/>
        <v>1642876.7281831882</v>
      </c>
      <c r="AG376" s="96">
        <f t="shared" si="111"/>
        <v>0.65616741188120931</v>
      </c>
      <c r="AH376" s="100">
        <f t="shared" si="112"/>
        <v>3.5179240686017605</v>
      </c>
    </row>
    <row r="377" spans="1:34">
      <c r="A377" s="20">
        <v>2040</v>
      </c>
      <c r="B377" s="20">
        <v>41</v>
      </c>
      <c r="C377" s="20" t="s">
        <v>22</v>
      </c>
      <c r="D377" s="24">
        <v>12.326750000000001</v>
      </c>
      <c r="E377" s="24">
        <v>15.0013733647368</v>
      </c>
      <c r="F377" s="24">
        <v>19.450630700000001</v>
      </c>
      <c r="G377" s="23">
        <v>55377.915699999998</v>
      </c>
      <c r="H377" s="23">
        <v>48150.870300000002</v>
      </c>
      <c r="I377" s="92">
        <v>62469.858899999999</v>
      </c>
      <c r="J377" s="93">
        <v>6.6239536379999997</v>
      </c>
      <c r="K377" s="94">
        <f t="shared" si="97"/>
        <v>-4.7898574405558003</v>
      </c>
      <c r="L377" s="94">
        <f t="shared" si="98"/>
        <v>-5.63504</v>
      </c>
      <c r="M377" s="94">
        <f t="shared" si="99"/>
        <v>-0.64721925244820455</v>
      </c>
      <c r="N377" s="94">
        <f t="shared" si="100"/>
        <v>-4.448163055004005</v>
      </c>
      <c r="O377" s="95">
        <v>30</v>
      </c>
      <c r="P377" s="96">
        <f t="shared" si="104"/>
        <v>29.653058047428868</v>
      </c>
      <c r="Q377" s="97">
        <v>8.2841143736057301</v>
      </c>
      <c r="R377" s="97">
        <v>8.9315838511070805E-2</v>
      </c>
      <c r="S377" s="96">
        <f t="shared" si="105"/>
        <v>0.31970680563778708</v>
      </c>
      <c r="T377" s="98">
        <v>2699434</v>
      </c>
      <c r="U377" s="99">
        <f t="shared" si="106"/>
        <v>800464.7309720309</v>
      </c>
      <c r="V377" s="100">
        <f t="shared" si="101"/>
        <v>1.714050783510366</v>
      </c>
      <c r="W377" s="97">
        <v>3.1329260530649501</v>
      </c>
      <c r="X377" s="97">
        <v>4.072803868984435</v>
      </c>
      <c r="Y377" s="96">
        <f t="shared" si="107"/>
        <v>0.24592831202906698</v>
      </c>
      <c r="Z377" s="100">
        <f t="shared" si="102"/>
        <v>1.3185006027002815</v>
      </c>
      <c r="AA377" s="93">
        <v>36.998381361130001</v>
      </c>
      <c r="AB377" s="95">
        <v>90</v>
      </c>
      <c r="AC377" s="114">
        <f t="shared" si="108"/>
        <v>90</v>
      </c>
      <c r="AD377" s="79">
        <f t="shared" si="114"/>
        <v>62.526171245550664</v>
      </c>
      <c r="AE377" s="79">
        <f t="shared" si="103"/>
        <v>62.526171245550664</v>
      </c>
      <c r="AF377" s="80">
        <f t="shared" si="110"/>
        <v>1687852.7255006181</v>
      </c>
      <c r="AG377" s="96">
        <f t="shared" si="111"/>
        <v>0.67413089219003963</v>
      </c>
      <c r="AH377" s="100">
        <f t="shared" si="112"/>
        <v>3.6142320512751338</v>
      </c>
    </row>
    <row r="378" spans="1:34">
      <c r="A378" s="20">
        <v>2041</v>
      </c>
      <c r="B378" s="20">
        <v>42</v>
      </c>
      <c r="C378" s="20" t="s">
        <v>22</v>
      </c>
      <c r="D378" s="24">
        <v>11.199299999999999</v>
      </c>
      <c r="E378" s="24">
        <v>14.5703110094737</v>
      </c>
      <c r="F378" s="24">
        <v>17.756219959999999</v>
      </c>
      <c r="G378" s="23">
        <v>56160.216</v>
      </c>
      <c r="H378" s="23">
        <v>48558.695</v>
      </c>
      <c r="I378" s="92">
        <v>63658.447800000002</v>
      </c>
      <c r="J378" s="93">
        <v>6.6239536379999997</v>
      </c>
      <c r="K378" s="94">
        <f t="shared" si="97"/>
        <v>-4.857521722704</v>
      </c>
      <c r="L378" s="94">
        <f t="shared" si="98"/>
        <v>-5.7724799999999998</v>
      </c>
      <c r="M378" s="94">
        <f t="shared" si="99"/>
        <v>-0.62862149819273339</v>
      </c>
      <c r="N378" s="94">
        <f t="shared" si="100"/>
        <v>-4.6346695828967333</v>
      </c>
      <c r="O378" s="95">
        <v>30</v>
      </c>
      <c r="P378" s="96">
        <f t="shared" si="104"/>
        <v>29.711521489661038</v>
      </c>
      <c r="Q378" s="97">
        <v>8.2841143736057301</v>
      </c>
      <c r="R378" s="97">
        <v>8.9315838511070805E-2</v>
      </c>
      <c r="S378" s="96">
        <f t="shared" si="105"/>
        <v>0.32033713389373764</v>
      </c>
      <c r="T378" s="98">
        <v>2699434</v>
      </c>
      <c r="U378" s="99">
        <f t="shared" si="106"/>
        <v>802042.91300921654</v>
      </c>
      <c r="V378" s="100">
        <f t="shared" si="101"/>
        <v>1.7174301755718691</v>
      </c>
      <c r="W378" s="97">
        <v>3.1329260530649501</v>
      </c>
      <c r="X378" s="97">
        <v>4.3860964742909294</v>
      </c>
      <c r="Y378" s="96">
        <f t="shared" si="107"/>
        <v>0.2288122384955269</v>
      </c>
      <c r="Z378" s="100">
        <f t="shared" si="102"/>
        <v>1.2267358396941921</v>
      </c>
      <c r="AA378" s="93">
        <v>37.712792240919498</v>
      </c>
      <c r="AB378" s="95">
        <v>100</v>
      </c>
      <c r="AC378" s="114">
        <f t="shared" si="108"/>
        <v>100</v>
      </c>
      <c r="AD378" s="79">
        <f t="shared" si="114"/>
        <v>64.453250920555249</v>
      </c>
      <c r="AE378" s="79">
        <f t="shared" si="103"/>
        <v>64.453250920555249</v>
      </c>
      <c r="AF378" s="80">
        <f t="shared" si="110"/>
        <v>1739872.9694547814</v>
      </c>
      <c r="AG378" s="96">
        <f t="shared" si="111"/>
        <v>0.69490785509618558</v>
      </c>
      <c r="AH378" s="100">
        <f t="shared" si="112"/>
        <v>3.7256240170395181</v>
      </c>
    </row>
    <row r="379" spans="1:34">
      <c r="A379" s="20">
        <v>2042</v>
      </c>
      <c r="B379" s="20">
        <v>43</v>
      </c>
      <c r="C379" s="20" t="s">
        <v>22</v>
      </c>
      <c r="D379" s="24">
        <v>12.150119999999999</v>
      </c>
      <c r="E379" s="24">
        <v>14.6698797778947</v>
      </c>
      <c r="F379" s="24">
        <v>18.964297890000001</v>
      </c>
      <c r="G379" s="23">
        <v>56953.567499999997</v>
      </c>
      <c r="H379" s="23">
        <v>48969.9738</v>
      </c>
      <c r="I379" s="92">
        <v>64869.651599999997</v>
      </c>
      <c r="J379" s="93">
        <v>6.6239536379999997</v>
      </c>
      <c r="K379" s="94">
        <f t="shared" si="97"/>
        <v>-4.9261418673449997</v>
      </c>
      <c r="L379" s="94">
        <f t="shared" si="98"/>
        <v>-5.9099200000000005</v>
      </c>
      <c r="M379" s="94">
        <f t="shared" si="99"/>
        <v>-0.6329172931374889</v>
      </c>
      <c r="N379" s="94">
        <f t="shared" si="100"/>
        <v>-4.845025522482489</v>
      </c>
      <c r="O379" s="95">
        <v>30</v>
      </c>
      <c r="P379" s="96">
        <f t="shared" si="104"/>
        <v>29.765819892783508</v>
      </c>
      <c r="Q379" s="97">
        <v>8.2841143736057301</v>
      </c>
      <c r="R379" s="97">
        <v>8.9315838511070805E-2</v>
      </c>
      <c r="S379" s="96">
        <f t="shared" si="105"/>
        <v>0.32092255644900164</v>
      </c>
      <c r="T379" s="98">
        <v>2699434</v>
      </c>
      <c r="U379" s="99">
        <f t="shared" si="106"/>
        <v>803508.66256456147</v>
      </c>
      <c r="V379" s="100">
        <f t="shared" si="101"/>
        <v>1.7205688137611093</v>
      </c>
      <c r="W379" s="97">
        <v>3.1329260530649501</v>
      </c>
      <c r="X379" s="97">
        <v>4.3860964742909294</v>
      </c>
      <c r="Y379" s="96">
        <f t="shared" si="107"/>
        <v>0.22923039746357265</v>
      </c>
      <c r="Z379" s="100">
        <f t="shared" si="102"/>
        <v>1.2289777241150783</v>
      </c>
      <c r="AA379" s="93">
        <v>38.427203120709002</v>
      </c>
      <c r="AB379" s="95">
        <v>100</v>
      </c>
      <c r="AC379" s="114">
        <f t="shared" si="108"/>
        <v>100</v>
      </c>
      <c r="AD379" s="79">
        <f t="shared" si="114"/>
        <v>66.354733230056453</v>
      </c>
      <c r="AE379" s="79">
        <f t="shared" si="103"/>
        <v>66.354733230056453</v>
      </c>
      <c r="AF379" s="80">
        <f t="shared" si="110"/>
        <v>1791202.2294214421</v>
      </c>
      <c r="AG379" s="96">
        <f t="shared" si="111"/>
        <v>0.71540883796867893</v>
      </c>
      <c r="AH379" s="100">
        <f t="shared" si="112"/>
        <v>3.8355363652775525</v>
      </c>
    </row>
    <row r="380" spans="1:34">
      <c r="A380" s="20">
        <v>2043</v>
      </c>
      <c r="B380" s="20">
        <v>44</v>
      </c>
      <c r="C380" s="20" t="s">
        <v>22</v>
      </c>
      <c r="D380" s="24">
        <v>12.40044</v>
      </c>
      <c r="E380" s="24">
        <v>15.045224451052601</v>
      </c>
      <c r="F380" s="24">
        <v>18.586087549999998</v>
      </c>
      <c r="G380" s="23">
        <v>57758.126300000004</v>
      </c>
      <c r="H380" s="23">
        <v>49384.735999999997</v>
      </c>
      <c r="I380" s="92">
        <v>66103.900399999999</v>
      </c>
      <c r="J380" s="93">
        <v>6.6239536379999997</v>
      </c>
      <c r="K380" s="94">
        <f t="shared" si="97"/>
        <v>-4.9957313761922002</v>
      </c>
      <c r="L380" s="94">
        <f t="shared" si="98"/>
        <v>-6.0473600000000003</v>
      </c>
      <c r="M380" s="94">
        <f t="shared" si="99"/>
        <v>-0.64911116371621347</v>
      </c>
      <c r="N380" s="94">
        <f t="shared" si="100"/>
        <v>-5.0682489019084143</v>
      </c>
      <c r="O380" s="95">
        <v>30</v>
      </c>
      <c r="P380" s="96">
        <f t="shared" si="104"/>
        <v>29.81237785960688</v>
      </c>
      <c r="Q380" s="97">
        <v>8.2841143736057301</v>
      </c>
      <c r="R380" s="97">
        <v>8.9315838511070805E-2</v>
      </c>
      <c r="S380" s="96">
        <f t="shared" si="105"/>
        <v>0.3214245248741901</v>
      </c>
      <c r="T380" s="98">
        <v>2699434</v>
      </c>
      <c r="U380" s="99">
        <f t="shared" si="106"/>
        <v>804765.46415070037</v>
      </c>
      <c r="V380" s="100">
        <f t="shared" si="101"/>
        <v>1.7232600275773913</v>
      </c>
      <c r="W380" s="97">
        <v>3.1329260530649501</v>
      </c>
      <c r="X380" s="97">
        <v>4.3860964742909294</v>
      </c>
      <c r="Y380" s="96">
        <f t="shared" si="107"/>
        <v>0.22958894633870724</v>
      </c>
      <c r="Z380" s="100">
        <f t="shared" si="102"/>
        <v>1.230900019698137</v>
      </c>
      <c r="AA380" s="93">
        <v>39.141614000498301</v>
      </c>
      <c r="AB380" s="95">
        <v>100</v>
      </c>
      <c r="AC380" s="114">
        <f t="shared" si="108"/>
        <v>100</v>
      </c>
      <c r="AD380" s="79">
        <f t="shared" si="114"/>
        <v>68.227042776864891</v>
      </c>
      <c r="AE380" s="79">
        <f t="shared" si="103"/>
        <v>68.227042776864891</v>
      </c>
      <c r="AF380" s="80">
        <f t="shared" si="110"/>
        <v>1841743.989913235</v>
      </c>
      <c r="AG380" s="96">
        <f t="shared" si="111"/>
        <v>0.73559529237813093</v>
      </c>
      <c r="AH380" s="100">
        <f t="shared" si="112"/>
        <v>3.9437624254885391</v>
      </c>
    </row>
    <row r="381" spans="1:34">
      <c r="A381" s="20">
        <v>2044</v>
      </c>
      <c r="B381" s="20">
        <v>45</v>
      </c>
      <c r="C381" s="20" t="s">
        <v>22</v>
      </c>
      <c r="D381" s="24">
        <v>11.35225</v>
      </c>
      <c r="E381" s="24">
        <v>14.1925300805263</v>
      </c>
      <c r="F381" s="24">
        <v>18.549569999999999</v>
      </c>
      <c r="G381" s="23">
        <v>58574.050799999997</v>
      </c>
      <c r="H381" s="23">
        <v>49803.011100000003</v>
      </c>
      <c r="I381" s="92">
        <v>67361.632800000007</v>
      </c>
      <c r="J381" s="93">
        <v>6.6239536379999997</v>
      </c>
      <c r="K381" s="94">
        <f t="shared" si="97"/>
        <v>-5.0663039498952003</v>
      </c>
      <c r="L381" s="94">
        <f t="shared" si="98"/>
        <v>-6.1848000000000001</v>
      </c>
      <c r="M381" s="94">
        <f t="shared" si="99"/>
        <v>-0.61232251779422675</v>
      </c>
      <c r="N381" s="94">
        <f t="shared" si="100"/>
        <v>-5.2394728296894275</v>
      </c>
      <c r="O381" s="95">
        <v>30</v>
      </c>
      <c r="P381" s="96">
        <f t="shared" si="104"/>
        <v>29.841747668978655</v>
      </c>
      <c r="Q381" s="97">
        <v>8.2841143736057301</v>
      </c>
      <c r="R381" s="97">
        <v>8.9315838511070805E-2</v>
      </c>
      <c r="S381" s="96">
        <f t="shared" si="105"/>
        <v>0.32174117781168554</v>
      </c>
      <c r="T381" s="98">
        <v>2699434</v>
      </c>
      <c r="U381" s="99">
        <f t="shared" si="106"/>
        <v>805558.28277061728</v>
      </c>
      <c r="V381" s="100">
        <f t="shared" si="101"/>
        <v>1.724957705593761</v>
      </c>
      <c r="W381" s="97">
        <v>3.1329260530649501</v>
      </c>
      <c r="X381" s="97">
        <v>4.3860964742909294</v>
      </c>
      <c r="Y381" s="96">
        <f t="shared" si="107"/>
        <v>0.22981512700834686</v>
      </c>
      <c r="Z381" s="100">
        <f t="shared" si="102"/>
        <v>1.2321126468526864</v>
      </c>
      <c r="AA381" s="93">
        <v>39.856024880287798</v>
      </c>
      <c r="AB381" s="95">
        <v>100</v>
      </c>
      <c r="AC381" s="114">
        <f t="shared" si="108"/>
        <v>100</v>
      </c>
      <c r="AD381" s="79">
        <f t="shared" si="114"/>
        <v>70.060731839828037</v>
      </c>
      <c r="AE381" s="79">
        <f t="shared" si="103"/>
        <v>70.060731839828037</v>
      </c>
      <c r="AF381" s="80">
        <f t="shared" si="110"/>
        <v>1891243.2159331434</v>
      </c>
      <c r="AG381" s="96">
        <f t="shared" si="111"/>
        <v>0.75536535696692386</v>
      </c>
      <c r="AH381" s="100">
        <f t="shared" si="112"/>
        <v>4.0497560862455249</v>
      </c>
    </row>
    <row r="382" spans="1:34">
      <c r="A382" s="20">
        <v>2045</v>
      </c>
      <c r="B382" s="20">
        <v>46</v>
      </c>
      <c r="C382" s="20" t="s">
        <v>22</v>
      </c>
      <c r="D382" s="24">
        <v>12.27542</v>
      </c>
      <c r="E382" s="24">
        <v>14.7544828789474</v>
      </c>
      <c r="F382" s="24">
        <v>16.78988</v>
      </c>
      <c r="G382" s="23">
        <v>59401.501499999998</v>
      </c>
      <c r="H382" s="23">
        <v>50224.8289</v>
      </c>
      <c r="I382" s="92">
        <v>68643.295599999998</v>
      </c>
      <c r="J382" s="93">
        <v>6.6239536379999997</v>
      </c>
      <c r="K382" s="94">
        <f t="shared" si="97"/>
        <v>-5.1378734707409999</v>
      </c>
      <c r="L382" s="94">
        <f t="shared" si="98"/>
        <v>-6.3222400000000007</v>
      </c>
      <c r="M382" s="94">
        <f t="shared" si="99"/>
        <v>-0.63656740932930667</v>
      </c>
      <c r="N382" s="94">
        <f t="shared" si="100"/>
        <v>-5.4727272420703077</v>
      </c>
      <c r="O382" s="95">
        <v>30</v>
      </c>
      <c r="P382" s="96">
        <f t="shared" si="104"/>
        <v>29.874534044581189</v>
      </c>
      <c r="Q382" s="97">
        <v>8.2841143736057301</v>
      </c>
      <c r="R382" s="97">
        <v>8.9315838511070805E-2</v>
      </c>
      <c r="S382" s="96">
        <f t="shared" si="105"/>
        <v>0.32209466672994691</v>
      </c>
      <c r="T382" s="98">
        <v>2699434</v>
      </c>
      <c r="U382" s="99">
        <f t="shared" si="106"/>
        <v>806443.32934099971</v>
      </c>
      <c r="V382" s="100">
        <f t="shared" si="101"/>
        <v>1.726852873124209</v>
      </c>
      <c r="W382" s="97">
        <v>3.1329260530649501</v>
      </c>
      <c r="X382" s="97">
        <v>4.3860964742909294</v>
      </c>
      <c r="Y382" s="96">
        <f t="shared" si="107"/>
        <v>0.23006761909281925</v>
      </c>
      <c r="Z382" s="100">
        <f t="shared" si="102"/>
        <v>1.2334663379458637</v>
      </c>
      <c r="AA382" s="93">
        <v>40.570435760077302</v>
      </c>
      <c r="AB382" s="95">
        <v>100</v>
      </c>
      <c r="AC382" s="114">
        <f t="shared" si="108"/>
        <v>100</v>
      </c>
      <c r="AD382" s="79">
        <f t="shared" si="114"/>
        <v>71.876405142628258</v>
      </c>
      <c r="AE382" s="79">
        <f t="shared" si="103"/>
        <v>71.876405142628258</v>
      </c>
      <c r="AF382" s="80">
        <f t="shared" si="110"/>
        <v>1940256.1183978557</v>
      </c>
      <c r="AG382" s="96">
        <f t="shared" si="111"/>
        <v>0.77494118320351668</v>
      </c>
      <c r="AH382" s="100">
        <f t="shared" si="112"/>
        <v>4.1547083728625003</v>
      </c>
    </row>
    <row r="383" spans="1:34">
      <c r="A383" s="20">
        <v>2046</v>
      </c>
      <c r="B383" s="20">
        <v>47</v>
      </c>
      <c r="C383" s="20" t="s">
        <v>22</v>
      </c>
      <c r="D383" s="24">
        <v>12.610279999999999</v>
      </c>
      <c r="E383" s="24">
        <v>14.742081181052599</v>
      </c>
      <c r="F383" s="24">
        <v>17.02076821</v>
      </c>
      <c r="G383" s="23">
        <v>60240.641300000003</v>
      </c>
      <c r="H383" s="23">
        <v>50650.219400000002</v>
      </c>
      <c r="I383" s="92">
        <v>69949.343999999997</v>
      </c>
      <c r="J383" s="93">
        <v>6.6239536379999997</v>
      </c>
      <c r="K383" s="94">
        <f t="shared" si="97"/>
        <v>-5.2104540286022001</v>
      </c>
      <c r="L383" s="94">
        <f t="shared" si="98"/>
        <v>-6.4596800000000005</v>
      </c>
      <c r="M383" s="94">
        <f t="shared" si="99"/>
        <v>-0.63603235047533335</v>
      </c>
      <c r="N383" s="94">
        <f t="shared" si="100"/>
        <v>-5.6822127410775343</v>
      </c>
      <c r="O383" s="95">
        <v>30</v>
      </c>
      <c r="P383" s="96">
        <f t="shared" si="104"/>
        <v>29.898166442279049</v>
      </c>
      <c r="Q383" s="97">
        <v>8.2841143736057301</v>
      </c>
      <c r="R383" s="97">
        <v>8.9315838511070805E-2</v>
      </c>
      <c r="S383" s="96">
        <f t="shared" si="105"/>
        <v>0.32234946130679831</v>
      </c>
      <c r="T383" s="98">
        <v>2699434</v>
      </c>
      <c r="U383" s="99">
        <f t="shared" si="106"/>
        <v>807081.27031947102</v>
      </c>
      <c r="V383" s="100">
        <f t="shared" si="101"/>
        <v>1.7282189086179331</v>
      </c>
      <c r="W383" s="97">
        <v>3.1329260530649501</v>
      </c>
      <c r="X383" s="97">
        <v>4.3860964742909294</v>
      </c>
      <c r="Y383" s="96">
        <f t="shared" si="107"/>
        <v>0.23024961521914167</v>
      </c>
      <c r="Z383" s="100">
        <f t="shared" si="102"/>
        <v>1.234442077584238</v>
      </c>
      <c r="AA383" s="93">
        <v>41.284846639866799</v>
      </c>
      <c r="AB383" s="95">
        <v>100</v>
      </c>
      <c r="AC383" s="114">
        <f t="shared" si="108"/>
        <v>100</v>
      </c>
      <c r="AD383" s="79">
        <f t="shared" si="114"/>
        <v>73.661492141130111</v>
      </c>
      <c r="AE383" s="79">
        <f t="shared" si="103"/>
        <v>73.661492141130111</v>
      </c>
      <c r="AF383" s="80">
        <f t="shared" si="110"/>
        <v>1988443.3637649941</v>
      </c>
      <c r="AG383" s="96">
        <f t="shared" si="111"/>
        <v>0.79418724076573366</v>
      </c>
      <c r="AH383" s="100">
        <f t="shared" si="112"/>
        <v>4.2578926637886632</v>
      </c>
    </row>
    <row r="384" spans="1:34">
      <c r="A384" s="20">
        <v>2047</v>
      </c>
      <c r="B384" s="20">
        <v>48</v>
      </c>
      <c r="C384" s="20" t="s">
        <v>22</v>
      </c>
      <c r="D384" s="24">
        <v>11.70932</v>
      </c>
      <c r="E384" s="24">
        <v>14.829757158421099</v>
      </c>
      <c r="F384" s="24">
        <v>18.29026</v>
      </c>
      <c r="G384" s="23">
        <v>61091.635199999997</v>
      </c>
      <c r="H384" s="23">
        <v>51079.212800000001</v>
      </c>
      <c r="I384" s="92">
        <v>71280.242100000003</v>
      </c>
      <c r="J384" s="93">
        <v>6.6239536379999997</v>
      </c>
      <c r="K384" s="94">
        <f t="shared" si="97"/>
        <v>-5.2840598949887996</v>
      </c>
      <c r="L384" s="94">
        <f t="shared" si="98"/>
        <v>-6.5971200000000003</v>
      </c>
      <c r="M384" s="94">
        <f t="shared" si="99"/>
        <v>-0.6398150428429199</v>
      </c>
      <c r="N384" s="94">
        <f t="shared" si="100"/>
        <v>-5.8970412998317201</v>
      </c>
      <c r="O384" s="95">
        <v>30</v>
      </c>
      <c r="P384" s="96">
        <f t="shared" si="104"/>
        <v>29.917798991861584</v>
      </c>
      <c r="Q384" s="97">
        <v>8.2841143736057301</v>
      </c>
      <c r="R384" s="97">
        <v>8.9315838511070805E-2</v>
      </c>
      <c r="S384" s="96">
        <f t="shared" si="105"/>
        <v>0.32256113120281776</v>
      </c>
      <c r="T384" s="98">
        <v>2699434</v>
      </c>
      <c r="U384" s="99">
        <f t="shared" si="106"/>
        <v>807611.23803796887</v>
      </c>
      <c r="V384" s="100">
        <f t="shared" si="101"/>
        <v>1.7293537388583904</v>
      </c>
      <c r="W384" s="97">
        <v>3.1329260530649501</v>
      </c>
      <c r="X384" s="97">
        <v>4.3860964742909294</v>
      </c>
      <c r="Y384" s="96">
        <f t="shared" si="107"/>
        <v>0.23040080800201271</v>
      </c>
      <c r="Z384" s="100">
        <f t="shared" si="102"/>
        <v>1.2352526706131359</v>
      </c>
      <c r="AA384" s="93">
        <v>41.999257519656098</v>
      </c>
      <c r="AB384" s="95">
        <v>100</v>
      </c>
      <c r="AC384" s="114">
        <f t="shared" si="108"/>
        <v>100</v>
      </c>
      <c r="AD384" s="79">
        <f t="shared" si="114"/>
        <v>75.421146965122972</v>
      </c>
      <c r="AE384" s="79">
        <f t="shared" si="103"/>
        <v>75.421146965122972</v>
      </c>
      <c r="AF384" s="80">
        <f t="shared" si="110"/>
        <v>2035944.0843664976</v>
      </c>
      <c r="AG384" s="96">
        <f t="shared" si="111"/>
        <v>0.81315909931415264</v>
      </c>
      <c r="AH384" s="100">
        <f t="shared" si="112"/>
        <v>4.3596068858074695</v>
      </c>
    </row>
    <row r="385" spans="1:34">
      <c r="A385" s="20">
        <v>2048</v>
      </c>
      <c r="B385" s="20">
        <v>49</v>
      </c>
      <c r="C385" s="20" t="s">
        <v>22</v>
      </c>
      <c r="D385" s="24">
        <v>12.05096</v>
      </c>
      <c r="E385" s="24">
        <v>14.795317252105299</v>
      </c>
      <c r="F385" s="24">
        <v>16.57572</v>
      </c>
      <c r="G385" s="23">
        <v>61954.650800000003</v>
      </c>
      <c r="H385" s="23">
        <v>51511.839699999997</v>
      </c>
      <c r="I385" s="92">
        <v>72636.462700000004</v>
      </c>
      <c r="J385" s="93">
        <v>6.6239536379999997</v>
      </c>
      <c r="K385" s="94">
        <f t="shared" si="97"/>
        <v>-5.3587055662952006</v>
      </c>
      <c r="L385" s="94">
        <f t="shared" si="98"/>
        <v>-6.7345600000000001</v>
      </c>
      <c r="M385" s="94">
        <f t="shared" si="99"/>
        <v>-0.63832916752483104</v>
      </c>
      <c r="N385" s="94">
        <f t="shared" si="100"/>
        <v>-6.107641095820032</v>
      </c>
      <c r="O385" s="95">
        <v>30</v>
      </c>
      <c r="P385" s="96">
        <f t="shared" si="104"/>
        <v>29.933374442966816</v>
      </c>
      <c r="Q385" s="97">
        <v>8.2841143736057301</v>
      </c>
      <c r="R385" s="97">
        <v>8.9315838511070805E-2</v>
      </c>
      <c r="S385" s="96">
        <f t="shared" si="105"/>
        <v>0.32272905916867056</v>
      </c>
      <c r="T385" s="98">
        <v>2699434</v>
      </c>
      <c r="U385" s="99">
        <f t="shared" si="106"/>
        <v>808031.68706075684</v>
      </c>
      <c r="V385" s="100">
        <f t="shared" si="101"/>
        <v>1.7302540545738134</v>
      </c>
      <c r="W385" s="97">
        <v>3.1329260530649501</v>
      </c>
      <c r="X385" s="97">
        <v>4.3860964742909294</v>
      </c>
      <c r="Y385" s="96">
        <f t="shared" si="107"/>
        <v>0.23052075654905049</v>
      </c>
      <c r="Z385" s="100">
        <f t="shared" si="102"/>
        <v>1.2358957532670094</v>
      </c>
      <c r="AA385" s="93">
        <v>42.713668399445602</v>
      </c>
      <c r="AB385" s="95">
        <v>100</v>
      </c>
      <c r="AC385" s="114">
        <f t="shared" si="108"/>
        <v>100</v>
      </c>
      <c r="AD385" s="79">
        <f t="shared" si="114"/>
        <v>77.155312364244821</v>
      </c>
      <c r="AE385" s="79">
        <f t="shared" si="103"/>
        <v>77.155312364244821</v>
      </c>
      <c r="AF385" s="80">
        <f t="shared" si="110"/>
        <v>2082756.7347666284</v>
      </c>
      <c r="AG385" s="96">
        <f t="shared" si="111"/>
        <v>0.83185614159943888</v>
      </c>
      <c r="AH385" s="100">
        <f t="shared" si="112"/>
        <v>4.4598477296471524</v>
      </c>
    </row>
    <row r="386" spans="1:34">
      <c r="A386" s="20">
        <v>2049</v>
      </c>
      <c r="B386" s="20">
        <v>50</v>
      </c>
      <c r="C386" s="20" t="s">
        <v>22</v>
      </c>
      <c r="D386" s="24">
        <v>11.473179999999999</v>
      </c>
      <c r="E386" s="24">
        <v>14.861716080000001</v>
      </c>
      <c r="F386" s="24">
        <v>18.69839086</v>
      </c>
      <c r="G386" s="23">
        <v>62829.857799999998</v>
      </c>
      <c r="H386" s="23">
        <v>51948.130799999999</v>
      </c>
      <c r="I386" s="92">
        <v>74018.487599999993</v>
      </c>
      <c r="J386" s="93">
        <v>6.6239536379999997</v>
      </c>
      <c r="K386" s="94">
        <f t="shared" si="97"/>
        <v>-5.4344057205532001</v>
      </c>
      <c r="L386" s="94">
        <f t="shared" si="98"/>
        <v>-6.8719999999999999</v>
      </c>
      <c r="M386" s="94">
        <f t="shared" si="99"/>
        <v>-0.64119387855552001</v>
      </c>
      <c r="N386" s="94">
        <f t="shared" si="100"/>
        <v>-6.3236459611087206</v>
      </c>
      <c r="O386" s="95">
        <v>30</v>
      </c>
      <c r="P386" s="96">
        <f t="shared" si="104"/>
        <v>29.94629452708439</v>
      </c>
      <c r="Q386" s="97">
        <v>8.2841143736057301</v>
      </c>
      <c r="R386" s="97">
        <v>8.9315838511070805E-2</v>
      </c>
      <c r="S386" s="96">
        <f t="shared" si="105"/>
        <v>0.32286835808398634</v>
      </c>
      <c r="T386" s="98">
        <v>2699434</v>
      </c>
      <c r="U386" s="99">
        <f t="shared" si="106"/>
        <v>808380.45620425523</v>
      </c>
      <c r="V386" s="100">
        <f t="shared" si="101"/>
        <v>1.7310008807618349</v>
      </c>
      <c r="W386" s="97">
        <v>3.1329260530649501</v>
      </c>
      <c r="X386" s="97">
        <v>4.3860964742909294</v>
      </c>
      <c r="Y386" s="96">
        <f t="shared" si="107"/>
        <v>0.230620255774276</v>
      </c>
      <c r="Z386" s="100">
        <f t="shared" si="102"/>
        <v>1.2364292005441677</v>
      </c>
      <c r="AA386" s="93">
        <v>43.428079279235099</v>
      </c>
      <c r="AB386" s="95">
        <v>100</v>
      </c>
      <c r="AC386" s="114">
        <f t="shared" si="108"/>
        <v>100</v>
      </c>
      <c r="AD386" s="79">
        <f t="shared" si="114"/>
        <v>78.865390069985324</v>
      </c>
      <c r="AE386" s="79">
        <f t="shared" si="103"/>
        <v>78.865390069985324</v>
      </c>
      <c r="AF386" s="80">
        <f t="shared" si="110"/>
        <v>2128919.1537818075</v>
      </c>
      <c r="AG386" s="96">
        <f t="shared" si="111"/>
        <v>0.85029348050122189</v>
      </c>
      <c r="AH386" s="100">
        <f t="shared" si="112"/>
        <v>4.5586962203053458</v>
      </c>
    </row>
    <row r="387" spans="1:34">
      <c r="A387" s="20">
        <v>2050</v>
      </c>
      <c r="B387" s="20">
        <v>51</v>
      </c>
      <c r="C387" s="20" t="s">
        <v>22</v>
      </c>
      <c r="D387" s="24">
        <v>12.4643</v>
      </c>
      <c r="E387" s="24">
        <v>14.725456693684199</v>
      </c>
      <c r="F387" s="24">
        <v>18.38617</v>
      </c>
      <c r="G387" s="23">
        <v>63717.428500000002</v>
      </c>
      <c r="H387" s="23">
        <v>52388.117200000001</v>
      </c>
      <c r="I387" s="92">
        <v>75426.8076</v>
      </c>
      <c r="J387" s="93">
        <v>6.6239536379999997</v>
      </c>
      <c r="K387" s="94">
        <f t="shared" ref="K387:K450" si="115">G387*$AL$3</f>
        <v>-5.5111752606789999</v>
      </c>
      <c r="L387" s="94">
        <f t="shared" ref="L387:L450" si="116">B387*$AL$5</f>
        <v>-7.0094400000000006</v>
      </c>
      <c r="M387" s="94">
        <f t="shared" ref="M387:M450" si="117">E387*$AL$4</f>
        <v>-0.63531510359231114</v>
      </c>
      <c r="N387" s="94">
        <f t="shared" ref="N387:N450" si="118">SUM(J387:M387)</f>
        <v>-6.5319767262713118</v>
      </c>
      <c r="O387" s="95">
        <v>30</v>
      </c>
      <c r="P387" s="96">
        <f t="shared" si="104"/>
        <v>29.956379777185081</v>
      </c>
      <c r="Q387" s="97">
        <v>8.2841143736057301</v>
      </c>
      <c r="R387" s="97">
        <v>8.9315838511070805E-2</v>
      </c>
      <c r="S387" s="96">
        <f t="shared" si="105"/>
        <v>0.32297709301070426</v>
      </c>
      <c r="T387" s="98">
        <v>2699434</v>
      </c>
      <c r="U387" s="99">
        <f t="shared" si="106"/>
        <v>808652.7008744583</v>
      </c>
      <c r="V387" s="100">
        <f t="shared" ref="V387:V450" si="119">(U387*$AM$12/$AM$13*10^(-6))*($AM$11/$AP$11)+(U387*$AN$12/$AN$13*10^(-6))*($AN$11/$AP$11)+(U387*$AO$12/$AO$13*10^(-6))*($AO$11/$AP$11)+(U387*$AL$12/$AL$13*10^(-6))*($AL$11/$AP$11)</f>
        <v>1.7315838435985631</v>
      </c>
      <c r="W387" s="97">
        <v>3.1329260530649501</v>
      </c>
      <c r="X387" s="97">
        <v>4.3860964742909294</v>
      </c>
      <c r="Y387" s="96">
        <f t="shared" si="107"/>
        <v>0.23069792357907451</v>
      </c>
      <c r="Z387" s="100">
        <f t="shared" ref="Z387:Z450" si="120">IF(AND(A387&gt;=2000,A387&lt;=2020),(U387*$AM$12/$AM$13*10^(-6))*($AM$11/$AP$11)+(U387*$AN$12/$AN$13*10^(-6))*($AN$11/$AP$11)+(U387*$AO$12/$AO$13*10^(-6))*($AO$11/$AP$11)+(U387*$AL$12/$AL$13*10^(-6))*($AL$11/$AP$11),IF(AND(A387&gt;=2021,A387&lt;=2030),(U387*$AM$12/$AM$14*10^(-6))*($AM$11/$AP$11)+(U387*$AN$12/$AN$14*10^(-6))*($AN$11/$AP$11)+(U387*$AO$12/$AO$14*10^(-6))*($AO$11/$AP$11)+(U387*$AL$12/$AL$14*10^(-6))*($AL$11/$AP$11),IF(AND(A387&gt;=2031,A387&lt;=2040),(U387*$AM$12/$AM$15*10^(-6))*($AM$11/$AP$11)+(U387*$AN$12/$AN$15*10^(-6))*($AN$11/$AP$11)+(U387*$AO$12/$AO$15*10^(-6))*($AO$11/$AP$11)+(U387*$AL$12/$AL$15*10^(-6))*($AL$11/$AP$11),(U387*$AM$12/$AM$16*10^(-6))*($AM$11/$AP$11)+(U387*$AN$12/$AN$16*10^(-6))*($AN$11/$AP$11)+(U387*$AO$12/$AO$16*10^(-6))*($AO$11/$AP$11)+(U387*$AL$12/$AL$16*10^(-6))*($AL$11/$AP$11))))</f>
        <v>1.236845602570402</v>
      </c>
      <c r="AA387" s="93">
        <v>44.142490159024398</v>
      </c>
      <c r="AB387" s="95">
        <v>100</v>
      </c>
      <c r="AC387" s="114">
        <f t="shared" si="108"/>
        <v>100</v>
      </c>
      <c r="AD387" s="79">
        <f t="shared" si="114"/>
        <v>80.551200615315281</v>
      </c>
      <c r="AE387" s="79">
        <f t="shared" ref="AE387:AE450" si="121">IF(AD387&lt;100,AD387,100)</f>
        <v>80.551200615315281</v>
      </c>
      <c r="AF387" s="80">
        <f t="shared" si="110"/>
        <v>2174426.4968180298</v>
      </c>
      <c r="AG387" s="96">
        <f t="shared" si="111"/>
        <v>0.86846918108144144</v>
      </c>
      <c r="AH387" s="100">
        <f t="shared" si="112"/>
        <v>4.6561419839581575</v>
      </c>
    </row>
    <row r="388" spans="1:34">
      <c r="A388" s="20">
        <v>2016</v>
      </c>
      <c r="B388" s="20">
        <v>17</v>
      </c>
      <c r="C388" s="20" t="s">
        <v>24</v>
      </c>
      <c r="D388" s="24">
        <v>15.56969</v>
      </c>
      <c r="E388" s="24">
        <v>17.7496017742105</v>
      </c>
      <c r="F388" s="24">
        <v>19.295590000000001</v>
      </c>
      <c r="G388" s="23">
        <v>38669.470800000003</v>
      </c>
      <c r="H388" s="23">
        <v>38153.344700000001</v>
      </c>
      <c r="I388" s="92">
        <v>38794.054199999999</v>
      </c>
      <c r="J388" s="93">
        <v>7.6767549180000003</v>
      </c>
      <c r="K388" s="94">
        <f t="shared" si="115"/>
        <v>-3.3446772073752005</v>
      </c>
      <c r="L388" s="94">
        <f t="shared" si="116"/>
        <v>-2.3364799999999999</v>
      </c>
      <c r="M388" s="94">
        <f t="shared" si="117"/>
        <v>-0.76578881894653783</v>
      </c>
      <c r="N388" s="94">
        <f t="shared" si="118"/>
        <v>1.2298088916782621</v>
      </c>
      <c r="O388" s="95">
        <v>30</v>
      </c>
      <c r="P388" s="96">
        <f t="shared" ref="P388:P451" si="122">O388/(EXP(N388)+1)</f>
        <v>6.7864462772063421</v>
      </c>
      <c r="Q388" s="97">
        <v>3.8427741210747399</v>
      </c>
      <c r="R388" s="97">
        <v>0.63803722320977996</v>
      </c>
      <c r="S388" s="96">
        <f t="shared" ref="S388:S451" si="123">R388*P388/Q388</f>
        <v>1.1267915317801909</v>
      </c>
      <c r="T388" s="98">
        <v>30243698</v>
      </c>
      <c r="U388" s="99">
        <f t="shared" ref="U388:U451" si="124">T388*P388/100</f>
        <v>2052472.3170105291</v>
      </c>
      <c r="V388" s="100">
        <f t="shared" si="119"/>
        <v>4.3949991136188586</v>
      </c>
      <c r="W388" s="97">
        <v>3.3070779415055598</v>
      </c>
      <c r="X388" s="97">
        <v>3.3070779415055598</v>
      </c>
      <c r="Y388" s="96">
        <f t="shared" ref="Y388:Y451" si="125">(P388/Q388)*(W388/X388)*R388</f>
        <v>1.1267915317801909</v>
      </c>
      <c r="Z388" s="100">
        <f t="shared" si="120"/>
        <v>4.3949991136188586</v>
      </c>
      <c r="AA388" s="93">
        <v>9.8498232410485098</v>
      </c>
      <c r="AC388" s="114">
        <f t="shared" ref="AC388:AC451" si="126">IF(AB388&gt;=AA388,AB388,AA388)</f>
        <v>9.8498232410485098</v>
      </c>
      <c r="AD388" s="79">
        <f>O388/(EXP(N388)+1)</f>
        <v>6.7864462772063421</v>
      </c>
      <c r="AE388" s="79">
        <f t="shared" si="121"/>
        <v>6.7864462772063421</v>
      </c>
      <c r="AF388" s="80">
        <f t="shared" ref="AF388:AF451" si="127">AE388*T388/100</f>
        <v>2052472.3170105291</v>
      </c>
      <c r="AG388" s="96">
        <f t="shared" ref="AG388:AG451" si="128">(AE388/Q388)*R388</f>
        <v>1.1267915317801909</v>
      </c>
      <c r="AH388" s="100">
        <f t="shared" ref="AH388:AH451" si="129">(AF388*$AM$12/$AM$13*10^(-6))*($AM$11/$AP$11)+(AF388*$AN$12/$AN$13*10^(-6))*($AN$11/$AP$11)+(AF388*$AO$12/$AO$13*10^(-6))*($AO$11/$AP$11)+(AF388*$AL$12/$AL$13*10^(-6))*($AL$11/$AP$11)</f>
        <v>4.3949991136188586</v>
      </c>
    </row>
    <row r="389" spans="1:34">
      <c r="A389" s="20">
        <v>2017</v>
      </c>
      <c r="B389" s="20">
        <v>18</v>
      </c>
      <c r="C389" s="20" t="s">
        <v>24</v>
      </c>
      <c r="D389" s="24">
        <v>15.86002</v>
      </c>
      <c r="E389" s="24">
        <v>18.254365946315801</v>
      </c>
      <c r="F389" s="24">
        <v>21.26736</v>
      </c>
      <c r="G389" s="23">
        <v>39512.655700000003</v>
      </c>
      <c r="H389" s="23">
        <v>38464.934200000003</v>
      </c>
      <c r="I389" s="92">
        <v>39767.665800000002</v>
      </c>
      <c r="J389" s="93">
        <v>7.6767549180000003</v>
      </c>
      <c r="K389" s="94">
        <f t="shared" si="115"/>
        <v>-3.4176076421158004</v>
      </c>
      <c r="L389" s="94">
        <f t="shared" si="116"/>
        <v>-2.4739200000000001</v>
      </c>
      <c r="M389" s="94">
        <f t="shared" si="117"/>
        <v>-0.78756636438784899</v>
      </c>
      <c r="N389" s="94">
        <f t="shared" si="118"/>
        <v>0.99766091149635039</v>
      </c>
      <c r="O389" s="95">
        <v>30</v>
      </c>
      <c r="P389" s="96">
        <f t="shared" si="122"/>
        <v>8.082046876914184</v>
      </c>
      <c r="Q389" s="97">
        <v>3.8427741210747399</v>
      </c>
      <c r="R389" s="97">
        <v>0.63803722320977996</v>
      </c>
      <c r="S389" s="96">
        <f t="shared" si="123"/>
        <v>1.3419073265111401</v>
      </c>
      <c r="T389" s="98">
        <v>30243698</v>
      </c>
      <c r="U389" s="99">
        <f t="shared" si="124"/>
        <v>2444309.8496723576</v>
      </c>
      <c r="V389" s="100">
        <f t="shared" si="119"/>
        <v>5.2340484856657614</v>
      </c>
      <c r="W389" s="97">
        <v>3.3070779415055598</v>
      </c>
      <c r="X389" s="97">
        <v>3.3070779415055598</v>
      </c>
      <c r="Y389" s="96">
        <f t="shared" si="125"/>
        <v>1.3419073265111401</v>
      </c>
      <c r="Z389" s="100">
        <f t="shared" si="120"/>
        <v>5.2340484856657614</v>
      </c>
      <c r="AA389" s="93">
        <v>10.345594815103601</v>
      </c>
      <c r="AC389" s="114">
        <f t="shared" si="126"/>
        <v>10.345594815103601</v>
      </c>
      <c r="AD389" s="79">
        <f t="shared" ref="AD389:AD392" si="130">O389/(EXP(N389)+1)</f>
        <v>8.082046876914184</v>
      </c>
      <c r="AE389" s="79">
        <f t="shared" si="121"/>
        <v>8.082046876914184</v>
      </c>
      <c r="AF389" s="80">
        <f t="shared" si="127"/>
        <v>2444309.8496723576</v>
      </c>
      <c r="AG389" s="96">
        <f t="shared" si="128"/>
        <v>1.3419073265111401</v>
      </c>
      <c r="AH389" s="100">
        <f t="shared" si="129"/>
        <v>5.2340484856657614</v>
      </c>
    </row>
    <row r="390" spans="1:34">
      <c r="A390" s="20">
        <v>2018</v>
      </c>
      <c r="B390" s="20">
        <v>19</v>
      </c>
      <c r="C390" s="20" t="s">
        <v>24</v>
      </c>
      <c r="D390" s="24">
        <v>14.55852</v>
      </c>
      <c r="E390" s="24">
        <v>17.827558186315802</v>
      </c>
      <c r="F390" s="24">
        <v>22.483124520000001</v>
      </c>
      <c r="G390" s="23">
        <v>40374.2261</v>
      </c>
      <c r="H390" s="23">
        <v>38779.068500000001</v>
      </c>
      <c r="I390" s="92">
        <v>40765.711900000002</v>
      </c>
      <c r="J390" s="93">
        <v>7.6767549180000003</v>
      </c>
      <c r="K390" s="94">
        <f t="shared" si="115"/>
        <v>-3.4921283122934001</v>
      </c>
      <c r="L390" s="94">
        <f t="shared" si="116"/>
        <v>-2.6113600000000003</v>
      </c>
      <c r="M390" s="94">
        <f t="shared" si="117"/>
        <v>-0.76915217039040895</v>
      </c>
      <c r="N390" s="94">
        <f t="shared" si="118"/>
        <v>0.80411443531619087</v>
      </c>
      <c r="O390" s="95">
        <v>30</v>
      </c>
      <c r="P390" s="96">
        <f t="shared" si="122"/>
        <v>9.2743826969407603</v>
      </c>
      <c r="Q390" s="97">
        <v>3.8427741210747399</v>
      </c>
      <c r="R390" s="97">
        <v>0.63803722320977996</v>
      </c>
      <c r="S390" s="96">
        <f t="shared" si="123"/>
        <v>1.5398774938366517</v>
      </c>
      <c r="T390" s="98">
        <v>30243698</v>
      </c>
      <c r="U390" s="99">
        <f t="shared" si="124"/>
        <v>2804916.294227019</v>
      </c>
      <c r="V390" s="100">
        <f t="shared" si="119"/>
        <v>6.0062221179471331</v>
      </c>
      <c r="W390" s="97">
        <v>3.3070779415055598</v>
      </c>
      <c r="X390" s="97">
        <v>3.3070779415055598</v>
      </c>
      <c r="Y390" s="96">
        <f t="shared" si="125"/>
        <v>1.539877493836652</v>
      </c>
      <c r="Z390" s="100">
        <f t="shared" si="120"/>
        <v>6.0062221179471331</v>
      </c>
      <c r="AA390" s="93">
        <v>10.8413663891588</v>
      </c>
      <c r="AC390" s="114">
        <f t="shared" si="126"/>
        <v>10.8413663891588</v>
      </c>
      <c r="AD390" s="79">
        <f t="shared" si="130"/>
        <v>9.2743826969407603</v>
      </c>
      <c r="AE390" s="79">
        <f t="shared" si="121"/>
        <v>9.2743826969407603</v>
      </c>
      <c r="AF390" s="80">
        <f t="shared" si="127"/>
        <v>2804916.294227019</v>
      </c>
      <c r="AG390" s="96">
        <f t="shared" si="128"/>
        <v>1.539877493836652</v>
      </c>
      <c r="AH390" s="100">
        <f t="shared" si="129"/>
        <v>6.0062221179471331</v>
      </c>
    </row>
    <row r="391" spans="1:34">
      <c r="A391" s="20">
        <v>2019</v>
      </c>
      <c r="B391" s="20">
        <v>20</v>
      </c>
      <c r="C391" s="20" t="s">
        <v>24</v>
      </c>
      <c r="D391" s="24">
        <v>15.46768</v>
      </c>
      <c r="E391" s="24">
        <v>18.0813172331579</v>
      </c>
      <c r="F391" s="24">
        <v>21.693710119999999</v>
      </c>
      <c r="G391" s="23">
        <v>41254.582999999999</v>
      </c>
      <c r="H391" s="23">
        <v>39095.768199999999</v>
      </c>
      <c r="I391" s="92">
        <v>41788.805999999997</v>
      </c>
      <c r="J391" s="93">
        <v>7.6767549180000003</v>
      </c>
      <c r="K391" s="94">
        <f t="shared" si="115"/>
        <v>-3.5682739020019998</v>
      </c>
      <c r="L391" s="94">
        <f t="shared" si="116"/>
        <v>-2.7488000000000001</v>
      </c>
      <c r="M391" s="94">
        <f t="shared" si="117"/>
        <v>-0.7801003507073645</v>
      </c>
      <c r="N391" s="94">
        <f t="shared" si="118"/>
        <v>0.5795806652906359</v>
      </c>
      <c r="O391" s="95">
        <v>30</v>
      </c>
      <c r="P391" s="96">
        <f t="shared" si="122"/>
        <v>10.770872648489242</v>
      </c>
      <c r="Q391" s="97">
        <v>3.8427741210747399</v>
      </c>
      <c r="R391" s="97">
        <v>0.63803722320977996</v>
      </c>
      <c r="S391" s="96">
        <f t="shared" si="123"/>
        <v>1.7883480682612267</v>
      </c>
      <c r="T391" s="98">
        <v>30243698</v>
      </c>
      <c r="U391" s="99">
        <f t="shared" si="124"/>
        <v>3257510.1957736881</v>
      </c>
      <c r="V391" s="100">
        <f t="shared" si="119"/>
        <v>6.9753702909291464</v>
      </c>
      <c r="W391" s="97">
        <v>3.3070779415055598</v>
      </c>
      <c r="X391" s="97">
        <v>3.3070779415055598</v>
      </c>
      <c r="Y391" s="96">
        <f t="shared" si="125"/>
        <v>1.7883480682612267</v>
      </c>
      <c r="Z391" s="100">
        <f t="shared" si="120"/>
        <v>6.9753702909291464</v>
      </c>
      <c r="AA391" s="93">
        <v>11.3371379632139</v>
      </c>
      <c r="AC391" s="114">
        <f t="shared" si="126"/>
        <v>11.3371379632139</v>
      </c>
      <c r="AD391" s="79">
        <f t="shared" si="130"/>
        <v>10.770872648489242</v>
      </c>
      <c r="AE391" s="79">
        <f t="shared" si="121"/>
        <v>10.770872648489242</v>
      </c>
      <c r="AF391" s="80">
        <f t="shared" si="127"/>
        <v>3257510.1957736881</v>
      </c>
      <c r="AG391" s="96">
        <f t="shared" si="128"/>
        <v>1.7883480682612267</v>
      </c>
      <c r="AH391" s="100">
        <f t="shared" si="129"/>
        <v>6.9753702909291464</v>
      </c>
    </row>
    <row r="392" spans="1:34">
      <c r="A392" s="20">
        <v>2020</v>
      </c>
      <c r="B392" s="20">
        <v>21</v>
      </c>
      <c r="C392" s="20" t="s">
        <v>24</v>
      </c>
      <c r="D392" s="24">
        <v>15.52239</v>
      </c>
      <c r="E392" s="24">
        <v>17.816918748947401</v>
      </c>
      <c r="F392" s="24">
        <v>21.830022060000001</v>
      </c>
      <c r="G392" s="23">
        <v>42154.136100000003</v>
      </c>
      <c r="H392" s="23">
        <v>39415.054400000001</v>
      </c>
      <c r="I392" s="92">
        <v>42837.5766</v>
      </c>
      <c r="J392" s="93">
        <v>7.6767549180000003</v>
      </c>
      <c r="K392" s="94">
        <f t="shared" si="115"/>
        <v>-3.6460798478334002</v>
      </c>
      <c r="L392" s="94">
        <f t="shared" si="116"/>
        <v>-2.8862399999999999</v>
      </c>
      <c r="M392" s="94">
        <f t="shared" si="117"/>
        <v>-0.76869314250458676</v>
      </c>
      <c r="N392" s="94">
        <f t="shared" si="118"/>
        <v>0.37574192766201342</v>
      </c>
      <c r="O392" s="95">
        <v>30</v>
      </c>
      <c r="P392" s="96">
        <f t="shared" si="122"/>
        <v>12.214629043743297</v>
      </c>
      <c r="Q392" s="97">
        <v>3.8427741210747399</v>
      </c>
      <c r="R392" s="97">
        <v>0.63803722320977996</v>
      </c>
      <c r="S392" s="96">
        <f t="shared" si="123"/>
        <v>2.0280629961741972</v>
      </c>
      <c r="T392" s="98">
        <v>30243698</v>
      </c>
      <c r="U392" s="99">
        <f t="shared" si="124"/>
        <v>3694155.5198100107</v>
      </c>
      <c r="V392" s="100">
        <f t="shared" si="119"/>
        <v>7.9103674629741274</v>
      </c>
      <c r="W392" s="97">
        <v>3.3070779415055598</v>
      </c>
      <c r="X392" s="97">
        <v>3.3070779415055598</v>
      </c>
      <c r="Y392" s="96">
        <f t="shared" si="125"/>
        <v>2.0280629961741967</v>
      </c>
      <c r="Z392" s="100">
        <f t="shared" si="120"/>
        <v>7.9103674629741274</v>
      </c>
      <c r="AA392" s="93">
        <v>11.832909537269</v>
      </c>
      <c r="AC392" s="114">
        <f t="shared" si="126"/>
        <v>11.832909537269</v>
      </c>
      <c r="AD392" s="79">
        <f t="shared" si="130"/>
        <v>12.214629043743297</v>
      </c>
      <c r="AE392" s="79">
        <f t="shared" si="121"/>
        <v>12.214629043743297</v>
      </c>
      <c r="AF392" s="80">
        <f t="shared" si="127"/>
        <v>3694155.5198100107</v>
      </c>
      <c r="AG392" s="96">
        <f t="shared" si="128"/>
        <v>2.0280629961741967</v>
      </c>
      <c r="AH392" s="100">
        <f t="shared" si="129"/>
        <v>7.9103674629741274</v>
      </c>
    </row>
    <row r="393" spans="1:34">
      <c r="A393" s="20">
        <v>2021</v>
      </c>
      <c r="B393" s="20">
        <v>22</v>
      </c>
      <c r="C393" s="20" t="s">
        <v>24</v>
      </c>
      <c r="D393" s="24">
        <v>15.05193</v>
      </c>
      <c r="E393" s="24">
        <v>17.890396306842099</v>
      </c>
      <c r="F393" s="24">
        <v>21.946439999999999</v>
      </c>
      <c r="G393" s="23">
        <v>43073.303800000002</v>
      </c>
      <c r="H393" s="23">
        <v>39736.948100000001</v>
      </c>
      <c r="I393" s="92">
        <v>43912.668100000003</v>
      </c>
      <c r="J393" s="93">
        <v>7.6767549180000003</v>
      </c>
      <c r="K393" s="94">
        <f t="shared" si="115"/>
        <v>-3.7255823388772003</v>
      </c>
      <c r="L393" s="94">
        <f t="shared" si="116"/>
        <v>-3.0236800000000001</v>
      </c>
      <c r="M393" s="94">
        <f t="shared" si="117"/>
        <v>-0.77186325826239555</v>
      </c>
      <c r="N393" s="94">
        <f t="shared" si="118"/>
        <v>0.15562932086040437</v>
      </c>
      <c r="O393" s="95">
        <v>30</v>
      </c>
      <c r="P393" s="96">
        <f t="shared" si="122"/>
        <v>13.835130287496616</v>
      </c>
      <c r="Q393" s="97">
        <v>3.8427741210747399</v>
      </c>
      <c r="R393" s="97">
        <v>0.63803722320977996</v>
      </c>
      <c r="S393" s="96">
        <f t="shared" si="123"/>
        <v>2.2971238572073691</v>
      </c>
      <c r="T393" s="98">
        <v>30243698</v>
      </c>
      <c r="U393" s="99">
        <f t="shared" si="124"/>
        <v>4184255.022057008</v>
      </c>
      <c r="V393" s="100">
        <f t="shared" si="119"/>
        <v>8.9598271122511157</v>
      </c>
      <c r="W393" s="97">
        <v>3.3070779415055598</v>
      </c>
      <c r="X393" s="97">
        <v>3.9684935298066715</v>
      </c>
      <c r="Y393" s="96">
        <f t="shared" si="125"/>
        <v>1.9142698810061416</v>
      </c>
      <c r="Z393" s="100">
        <f t="shared" si="120"/>
        <v>7.4665225935425976</v>
      </c>
      <c r="AA393" s="93">
        <v>12.328681111324199</v>
      </c>
      <c r="AB393" s="95">
        <v>80</v>
      </c>
      <c r="AC393" s="114">
        <f t="shared" si="126"/>
        <v>80</v>
      </c>
      <c r="AD393" s="79">
        <f>(P393/100+0.03*(AC393/100-AA393/100)+(AF392-U392)/T393)*100</f>
        <v>15.865269854156891</v>
      </c>
      <c r="AE393" s="79">
        <f t="shared" si="121"/>
        <v>15.865269854156891</v>
      </c>
      <c r="AF393" s="80">
        <f t="shared" si="127"/>
        <v>4798244.3015762502</v>
      </c>
      <c r="AG393" s="96">
        <f t="shared" si="128"/>
        <v>2.6341992540506167</v>
      </c>
      <c r="AH393" s="100">
        <f t="shared" si="129"/>
        <v>10.274574364574086</v>
      </c>
    </row>
    <row r="394" spans="1:34">
      <c r="A394" s="20">
        <v>2022</v>
      </c>
      <c r="B394" s="20">
        <v>23</v>
      </c>
      <c r="C394" s="20" t="s">
        <v>24</v>
      </c>
      <c r="D394" s="24">
        <v>15.87351</v>
      </c>
      <c r="E394" s="24">
        <v>17.665513207894701</v>
      </c>
      <c r="F394" s="24">
        <v>21.816858010000001</v>
      </c>
      <c r="G394" s="23">
        <v>44012.513899999998</v>
      </c>
      <c r="H394" s="23">
        <v>40061.470600000001</v>
      </c>
      <c r="I394" s="92">
        <v>45014.741099999999</v>
      </c>
      <c r="J394" s="93">
        <v>7.6767549180000003</v>
      </c>
      <c r="K394" s="94">
        <f t="shared" si="115"/>
        <v>-3.8068183772666</v>
      </c>
      <c r="L394" s="94">
        <f t="shared" si="116"/>
        <v>-3.1611200000000004</v>
      </c>
      <c r="M394" s="94">
        <f t="shared" si="117"/>
        <v>-0.76216090184140906</v>
      </c>
      <c r="N394" s="94">
        <f t="shared" si="118"/>
        <v>-5.3344361108009108E-2</v>
      </c>
      <c r="O394" s="95">
        <v>30</v>
      </c>
      <c r="P394" s="96">
        <f t="shared" si="122"/>
        <v>15.399987861657962</v>
      </c>
      <c r="Q394" s="97">
        <v>3.8427741210747399</v>
      </c>
      <c r="R394" s="97">
        <v>0.63803722320977996</v>
      </c>
      <c r="S394" s="96">
        <f t="shared" si="123"/>
        <v>2.5569458893848571</v>
      </c>
      <c r="T394" s="98">
        <v>30243698</v>
      </c>
      <c r="U394" s="99">
        <f t="shared" si="124"/>
        <v>4657525.8209164916</v>
      </c>
      <c r="V394" s="100">
        <f t="shared" si="119"/>
        <v>9.9732511298372462</v>
      </c>
      <c r="W394" s="97">
        <v>3.3070779415055598</v>
      </c>
      <c r="X394" s="97">
        <v>3.9684935298066715</v>
      </c>
      <c r="Y394" s="96">
        <f t="shared" si="125"/>
        <v>2.1307882411540473</v>
      </c>
      <c r="Z394" s="100">
        <f t="shared" si="120"/>
        <v>8.3110426081977042</v>
      </c>
      <c r="AA394" s="93">
        <v>12.8244526853792</v>
      </c>
      <c r="AB394" s="95">
        <v>80</v>
      </c>
      <c r="AC394" s="114">
        <f t="shared" si="126"/>
        <v>80</v>
      </c>
      <c r="AD394" s="79">
        <f t="shared" ref="AD394:AD422" si="131">(P394/100+0.03*(AC394/100-AA394/100)+(AF393-U393)/T394)*100</f>
        <v>19.445393847756861</v>
      </c>
      <c r="AE394" s="79">
        <f t="shared" si="121"/>
        <v>19.445393847756861</v>
      </c>
      <c r="AF394" s="80">
        <f t="shared" si="127"/>
        <v>5881006.1902261646</v>
      </c>
      <c r="AG394" s="96">
        <f t="shared" si="128"/>
        <v>3.2286272114722663</v>
      </c>
      <c r="AH394" s="100">
        <f t="shared" si="129"/>
        <v>12.593113572843585</v>
      </c>
    </row>
    <row r="395" spans="1:34">
      <c r="A395" s="20">
        <v>2023</v>
      </c>
      <c r="B395" s="20">
        <v>24</v>
      </c>
      <c r="C395" s="20" t="s">
        <v>24</v>
      </c>
      <c r="D395" s="24">
        <v>15.76477</v>
      </c>
      <c r="E395" s="24">
        <v>18.233495263157899</v>
      </c>
      <c r="F395" s="24">
        <v>21.365449999999999</v>
      </c>
      <c r="G395" s="23">
        <v>44972.203500000003</v>
      </c>
      <c r="H395" s="23">
        <v>40388.643400000001</v>
      </c>
      <c r="I395" s="92">
        <v>46144.472699999998</v>
      </c>
      <c r="J395" s="93">
        <v>7.6767549180000003</v>
      </c>
      <c r="K395" s="94">
        <f t="shared" si="115"/>
        <v>-3.8898257695290002</v>
      </c>
      <c r="L395" s="94">
        <f t="shared" si="116"/>
        <v>-3.2985600000000002</v>
      </c>
      <c r="M395" s="94">
        <f t="shared" si="117"/>
        <v>-0.78666591963368437</v>
      </c>
      <c r="N395" s="94">
        <f t="shared" si="118"/>
        <v>-0.29829677116268438</v>
      </c>
      <c r="O395" s="95">
        <v>30</v>
      </c>
      <c r="P395" s="96">
        <f t="shared" si="122"/>
        <v>17.220782870015952</v>
      </c>
      <c r="Q395" s="97">
        <v>3.8427741210747399</v>
      </c>
      <c r="R395" s="97">
        <v>0.63803722320977996</v>
      </c>
      <c r="S395" s="96">
        <f t="shared" si="123"/>
        <v>2.8592626414405435</v>
      </c>
      <c r="T395" s="98">
        <v>30243698</v>
      </c>
      <c r="U395" s="99">
        <f t="shared" si="124"/>
        <v>5208201.5644433573</v>
      </c>
      <c r="V395" s="100">
        <f t="shared" si="119"/>
        <v>11.15242386928597</v>
      </c>
      <c r="W395" s="97">
        <v>3.3070779415055598</v>
      </c>
      <c r="X395" s="97">
        <v>3.9684935298066715</v>
      </c>
      <c r="Y395" s="96">
        <f t="shared" si="125"/>
        <v>2.3827188678671196</v>
      </c>
      <c r="Z395" s="100">
        <f t="shared" si="120"/>
        <v>9.2936865577383081</v>
      </c>
      <c r="AA395" s="93">
        <v>13.320224259434299</v>
      </c>
      <c r="AB395" s="95">
        <v>80</v>
      </c>
      <c r="AC395" s="114">
        <f t="shared" si="126"/>
        <v>80</v>
      </c>
      <c r="AD395" s="79">
        <f t="shared" si="131"/>
        <v>23.266582128331823</v>
      </c>
      <c r="AE395" s="79">
        <f t="shared" si="121"/>
        <v>23.266582128331823</v>
      </c>
      <c r="AF395" s="80">
        <f t="shared" si="127"/>
        <v>7036674.8338146498</v>
      </c>
      <c r="AG395" s="96">
        <f t="shared" si="128"/>
        <v>3.86308041717303</v>
      </c>
      <c r="AH395" s="100">
        <f t="shared" si="129"/>
        <v>15.067769441336083</v>
      </c>
    </row>
    <row r="396" spans="1:34">
      <c r="A396" s="20">
        <v>2024</v>
      </c>
      <c r="B396" s="20">
        <v>25</v>
      </c>
      <c r="C396" s="20" t="s">
        <v>24</v>
      </c>
      <c r="D396" s="24">
        <v>15.16996</v>
      </c>
      <c r="E396" s="24">
        <v>18.084084965263202</v>
      </c>
      <c r="F396" s="24">
        <v>22.481194179999999</v>
      </c>
      <c r="G396" s="23">
        <v>45952.818899999998</v>
      </c>
      <c r="H396" s="23">
        <v>40718.488100000002</v>
      </c>
      <c r="I396" s="92">
        <v>47302.557200000003</v>
      </c>
      <c r="J396" s="93">
        <v>7.6767549180000003</v>
      </c>
      <c r="K396" s="94">
        <f t="shared" si="115"/>
        <v>-3.9746431179366</v>
      </c>
      <c r="L396" s="94">
        <f t="shared" si="116"/>
        <v>-3.4359999999999999</v>
      </c>
      <c r="M396" s="94">
        <f t="shared" si="117"/>
        <v>-0.78021976174131558</v>
      </c>
      <c r="N396" s="94">
        <f t="shared" si="118"/>
        <v>-0.51410796167791517</v>
      </c>
      <c r="O396" s="95">
        <v>30</v>
      </c>
      <c r="P396" s="96">
        <f t="shared" si="122"/>
        <v>18.773069452513869</v>
      </c>
      <c r="Q396" s="97">
        <v>3.8427741210747399</v>
      </c>
      <c r="R396" s="97">
        <v>0.63803722320977996</v>
      </c>
      <c r="S396" s="96">
        <f t="shared" si="123"/>
        <v>3.1169974417482367</v>
      </c>
      <c r="T396" s="98">
        <v>30243698</v>
      </c>
      <c r="U396" s="99">
        <f t="shared" si="124"/>
        <v>5677670.4305485478</v>
      </c>
      <c r="V396" s="100">
        <f t="shared" si="119"/>
        <v>12.157706733909073</v>
      </c>
      <c r="W396" s="97">
        <v>3.3070779415055598</v>
      </c>
      <c r="X396" s="97">
        <v>3.9684935298066715</v>
      </c>
      <c r="Y396" s="96">
        <f t="shared" si="125"/>
        <v>2.5974978681235306</v>
      </c>
      <c r="Z396" s="100">
        <f t="shared" si="120"/>
        <v>10.131422278257562</v>
      </c>
      <c r="AA396" s="93">
        <v>13.815995833489501</v>
      </c>
      <c r="AB396" s="95">
        <v>80</v>
      </c>
      <c r="AC396" s="114">
        <f t="shared" si="126"/>
        <v>80</v>
      </c>
      <c r="AD396" s="79">
        <f t="shared" si="131"/>
        <v>26.804388835825055</v>
      </c>
      <c r="AE396" s="79">
        <f t="shared" si="121"/>
        <v>26.804388835825055</v>
      </c>
      <c r="AF396" s="80">
        <f t="shared" si="127"/>
        <v>8106638.4102526447</v>
      </c>
      <c r="AG396" s="96">
        <f t="shared" si="128"/>
        <v>4.4504821995267143</v>
      </c>
      <c r="AH396" s="100">
        <f t="shared" si="129"/>
        <v>17.358903373363351</v>
      </c>
    </row>
    <row r="397" spans="1:34">
      <c r="A397" s="20">
        <v>2025</v>
      </c>
      <c r="B397" s="20">
        <v>26</v>
      </c>
      <c r="C397" s="20" t="s">
        <v>24</v>
      </c>
      <c r="D397" s="24">
        <v>15.87219</v>
      </c>
      <c r="E397" s="24">
        <v>18.846894222105298</v>
      </c>
      <c r="F397" s="24">
        <v>22.82856657</v>
      </c>
      <c r="G397" s="23">
        <v>46954.816700000003</v>
      </c>
      <c r="H397" s="23">
        <v>41051.026599999997</v>
      </c>
      <c r="I397" s="92">
        <v>48489.705999999998</v>
      </c>
      <c r="J397" s="93">
        <v>7.6767549180000003</v>
      </c>
      <c r="K397" s="94">
        <f t="shared" si="115"/>
        <v>-4.0613099156498</v>
      </c>
      <c r="L397" s="94">
        <f t="shared" si="116"/>
        <v>-3.5734400000000002</v>
      </c>
      <c r="M397" s="94">
        <f t="shared" si="117"/>
        <v>-0.81313040431851102</v>
      </c>
      <c r="N397" s="94">
        <f t="shared" si="118"/>
        <v>-0.77112540196831092</v>
      </c>
      <c r="O397" s="95">
        <v>30</v>
      </c>
      <c r="P397" s="96">
        <f t="shared" si="122"/>
        <v>20.512928714589265</v>
      </c>
      <c r="Q397" s="97">
        <v>3.8427741210747399</v>
      </c>
      <c r="R397" s="97">
        <v>0.63803722320977996</v>
      </c>
      <c r="S397" s="96">
        <f t="shared" si="123"/>
        <v>3.4058759803702086</v>
      </c>
      <c r="T397" s="98">
        <v>30243698</v>
      </c>
      <c r="U397" s="99">
        <f t="shared" si="124"/>
        <v>6203868.2113956595</v>
      </c>
      <c r="V397" s="100">
        <f t="shared" si="119"/>
        <v>13.284464333144165</v>
      </c>
      <c r="W397" s="97">
        <v>3.3070779415055598</v>
      </c>
      <c r="X397" s="97">
        <v>3.9684935298066715</v>
      </c>
      <c r="Y397" s="96">
        <f t="shared" si="125"/>
        <v>2.8382299836418405</v>
      </c>
      <c r="Z397" s="100">
        <f t="shared" si="120"/>
        <v>11.070386944286804</v>
      </c>
      <c r="AA397" s="93">
        <v>14.3117674075446</v>
      </c>
      <c r="AB397" s="95">
        <v>80</v>
      </c>
      <c r="AC397" s="114">
        <f t="shared" si="126"/>
        <v>80</v>
      </c>
      <c r="AD397" s="79">
        <f t="shared" si="131"/>
        <v>30.514895075674108</v>
      </c>
      <c r="AE397" s="79">
        <f t="shared" si="121"/>
        <v>30.514895075674108</v>
      </c>
      <c r="AF397" s="80">
        <f t="shared" si="127"/>
        <v>9228832.7117037494</v>
      </c>
      <c r="AG397" s="96">
        <f t="shared" si="128"/>
        <v>5.0665582485955909</v>
      </c>
      <c r="AH397" s="100">
        <f t="shared" si="129"/>
        <v>19.761879978363005</v>
      </c>
    </row>
    <row r="398" spans="1:34">
      <c r="A398" s="20">
        <v>2026</v>
      </c>
      <c r="B398" s="20">
        <v>27</v>
      </c>
      <c r="C398" s="20" t="s">
        <v>24</v>
      </c>
      <c r="D398" s="24">
        <v>15.35159</v>
      </c>
      <c r="E398" s="24">
        <v>18.195616317368401</v>
      </c>
      <c r="F398" s="24">
        <v>21.568739999999998</v>
      </c>
      <c r="G398" s="23">
        <v>47978.662900000003</v>
      </c>
      <c r="H398" s="23">
        <v>41386.280899999998</v>
      </c>
      <c r="I398" s="92">
        <v>49706.6486</v>
      </c>
      <c r="J398" s="93">
        <v>7.6767549180000003</v>
      </c>
      <c r="K398" s="94">
        <f t="shared" si="115"/>
        <v>-4.1498664688726006</v>
      </c>
      <c r="L398" s="94">
        <f t="shared" si="116"/>
        <v>-3.7108800000000004</v>
      </c>
      <c r="M398" s="94">
        <f t="shared" si="117"/>
        <v>-0.78503167039654231</v>
      </c>
      <c r="N398" s="94">
        <f t="shared" si="118"/>
        <v>-0.96902322126914298</v>
      </c>
      <c r="O398" s="95">
        <v>30</v>
      </c>
      <c r="P398" s="96">
        <f t="shared" si="122"/>
        <v>21.747742867929674</v>
      </c>
      <c r="Q398" s="97">
        <v>3.8427741210747399</v>
      </c>
      <c r="R398" s="97">
        <v>0.63803722320977996</v>
      </c>
      <c r="S398" s="96">
        <f t="shared" si="123"/>
        <v>3.6108990623298376</v>
      </c>
      <c r="T398" s="98">
        <v>30243698</v>
      </c>
      <c r="U398" s="99">
        <f t="shared" si="124"/>
        <v>6577321.6747931894</v>
      </c>
      <c r="V398" s="100">
        <f t="shared" si="119"/>
        <v>14.084147538129196</v>
      </c>
      <c r="W398" s="97">
        <v>3.3070779415055598</v>
      </c>
      <c r="X398" s="97">
        <v>3.9684935298066715</v>
      </c>
      <c r="Y398" s="96">
        <f t="shared" si="125"/>
        <v>3.0090825519415314</v>
      </c>
      <c r="Z398" s="100">
        <f t="shared" si="120"/>
        <v>11.736789615107664</v>
      </c>
      <c r="AA398" s="93">
        <v>14.8075389815997</v>
      </c>
      <c r="AB398" s="95">
        <v>80</v>
      </c>
      <c r="AC398" s="114">
        <f t="shared" si="126"/>
        <v>80</v>
      </c>
      <c r="AD398" s="79">
        <f t="shared" si="131"/>
        <v>33.705483059566525</v>
      </c>
      <c r="AE398" s="79">
        <f t="shared" si="121"/>
        <v>33.705483059566525</v>
      </c>
      <c r="AF398" s="80">
        <f t="shared" si="127"/>
        <v>10193784.505976461</v>
      </c>
      <c r="AG398" s="96">
        <f t="shared" si="128"/>
        <v>5.5963093694030404</v>
      </c>
      <c r="AH398" s="100">
        <f t="shared" si="129"/>
        <v>21.828150127473005</v>
      </c>
    </row>
    <row r="399" spans="1:34">
      <c r="A399" s="20">
        <v>2027</v>
      </c>
      <c r="B399" s="20">
        <v>28</v>
      </c>
      <c r="C399" s="20" t="s">
        <v>24</v>
      </c>
      <c r="D399" s="24">
        <v>16.641870000000001</v>
      </c>
      <c r="E399" s="24">
        <v>18.4613394778947</v>
      </c>
      <c r="F399" s="24">
        <v>21.002749999999999</v>
      </c>
      <c r="G399" s="23">
        <v>49024.834000000003</v>
      </c>
      <c r="H399" s="23">
        <v>41724.273200000003</v>
      </c>
      <c r="I399" s="92">
        <v>50954.132700000002</v>
      </c>
      <c r="J399" s="93">
        <v>7.6767549180000003</v>
      </c>
      <c r="K399" s="94">
        <f t="shared" si="115"/>
        <v>-4.2403539919960007</v>
      </c>
      <c r="L399" s="94">
        <f t="shared" si="116"/>
        <v>-3.8483200000000002</v>
      </c>
      <c r="M399" s="94">
        <f t="shared" si="117"/>
        <v>-0.79649603043428896</v>
      </c>
      <c r="N399" s="94">
        <f t="shared" si="118"/>
        <v>-1.2084151044302895</v>
      </c>
      <c r="O399" s="95">
        <v>30</v>
      </c>
      <c r="P399" s="96">
        <f t="shared" si="122"/>
        <v>23.100551997275623</v>
      </c>
      <c r="Q399" s="97">
        <v>3.8427741210747399</v>
      </c>
      <c r="R399" s="97">
        <v>0.63803722320977996</v>
      </c>
      <c r="S399" s="96">
        <f t="shared" si="123"/>
        <v>3.8355135083590848</v>
      </c>
      <c r="T399" s="98">
        <v>30243698</v>
      </c>
      <c r="U399" s="99">
        <f t="shared" si="124"/>
        <v>6986461.1823890079</v>
      </c>
      <c r="V399" s="100">
        <f t="shared" si="119"/>
        <v>14.960245967485434</v>
      </c>
      <c r="W399" s="97">
        <v>3.3070779415055598</v>
      </c>
      <c r="X399" s="97">
        <v>3.9684935298066715</v>
      </c>
      <c r="Y399" s="96">
        <f t="shared" si="125"/>
        <v>3.1962612569659039</v>
      </c>
      <c r="Z399" s="100">
        <f t="shared" si="120"/>
        <v>12.466871639571194</v>
      </c>
      <c r="AA399" s="93">
        <v>15.3033105556549</v>
      </c>
      <c r="AB399" s="95">
        <v>80</v>
      </c>
      <c r="AC399" s="114">
        <f t="shared" si="126"/>
        <v>80</v>
      </c>
      <c r="AD399" s="79">
        <f t="shared" si="131"/>
        <v>36.999192872242823</v>
      </c>
      <c r="AE399" s="79">
        <f t="shared" si="121"/>
        <v>36.999192872242823</v>
      </c>
      <c r="AF399" s="80">
        <f t="shared" si="127"/>
        <v>11189924.154718645</v>
      </c>
      <c r="AG399" s="96">
        <f t="shared" si="128"/>
        <v>6.1431823826810232</v>
      </c>
      <c r="AH399" s="100">
        <f t="shared" si="129"/>
        <v>23.961203439314602</v>
      </c>
    </row>
    <row r="400" spans="1:34">
      <c r="A400" s="20">
        <v>2028</v>
      </c>
      <c r="B400" s="20">
        <v>29</v>
      </c>
      <c r="C400" s="20" t="s">
        <v>24</v>
      </c>
      <c r="D400" s="24">
        <v>14.77112</v>
      </c>
      <c r="E400" s="24">
        <v>17.538544705789501</v>
      </c>
      <c r="F400" s="24">
        <v>20.546620000000001</v>
      </c>
      <c r="G400" s="23">
        <v>50093.816700000003</v>
      </c>
      <c r="H400" s="23">
        <v>42065.025699999998</v>
      </c>
      <c r="I400" s="92">
        <v>52232.924800000001</v>
      </c>
      <c r="J400" s="93">
        <v>7.6767549180000003</v>
      </c>
      <c r="K400" s="94">
        <f t="shared" si="115"/>
        <v>-4.3328145816498003</v>
      </c>
      <c r="L400" s="94">
        <f t="shared" si="116"/>
        <v>-3.98576</v>
      </c>
      <c r="M400" s="94">
        <f t="shared" si="117"/>
        <v>-0.75668297278658225</v>
      </c>
      <c r="N400" s="94">
        <f t="shared" si="118"/>
        <v>-1.3985026364363822</v>
      </c>
      <c r="O400" s="95">
        <v>30</v>
      </c>
      <c r="P400" s="96">
        <f t="shared" si="122"/>
        <v>24.058385161728953</v>
      </c>
      <c r="Q400" s="97">
        <v>3.8427741210747399</v>
      </c>
      <c r="R400" s="97">
        <v>0.63803722320977996</v>
      </c>
      <c r="S400" s="96">
        <f t="shared" si="123"/>
        <v>3.9945478916694208</v>
      </c>
      <c r="T400" s="98">
        <v>30243698</v>
      </c>
      <c r="U400" s="99">
        <f t="shared" si="124"/>
        <v>7276145.3519901158</v>
      </c>
      <c r="V400" s="100">
        <f t="shared" si="119"/>
        <v>15.580552345347169</v>
      </c>
      <c r="W400" s="97">
        <v>3.3070779415055598</v>
      </c>
      <c r="X400" s="97">
        <v>3.9684935298066715</v>
      </c>
      <c r="Y400" s="96">
        <f t="shared" si="125"/>
        <v>3.3287899097245175</v>
      </c>
      <c r="Z400" s="100">
        <f t="shared" si="120"/>
        <v>12.98379362112264</v>
      </c>
      <c r="AA400" s="93">
        <v>15.799082129709999</v>
      </c>
      <c r="AB400" s="95">
        <v>80</v>
      </c>
      <c r="AC400" s="114">
        <f t="shared" si="126"/>
        <v>80</v>
      </c>
      <c r="AD400" s="79">
        <f t="shared" si="131"/>
        <v>39.883053572804847</v>
      </c>
      <c r="AE400" s="79">
        <f t="shared" si="121"/>
        <v>39.883053572804847</v>
      </c>
      <c r="AF400" s="80">
        <f t="shared" si="127"/>
        <v>12062110.275737308</v>
      </c>
      <c r="AG400" s="96">
        <f t="shared" si="128"/>
        <v>6.6220058616410071</v>
      </c>
      <c r="AH400" s="100">
        <f t="shared" si="129"/>
        <v>25.828832638022096</v>
      </c>
    </row>
    <row r="401" spans="1:34">
      <c r="A401" s="20">
        <v>2029</v>
      </c>
      <c r="B401" s="20">
        <v>30</v>
      </c>
      <c r="C401" s="20" t="s">
        <v>24</v>
      </c>
      <c r="D401" s="24">
        <v>15.83085</v>
      </c>
      <c r="E401" s="24">
        <v>18.199477446842099</v>
      </c>
      <c r="F401" s="24">
        <v>21.349589999999999</v>
      </c>
      <c r="G401" s="23">
        <v>51186.1086</v>
      </c>
      <c r="H401" s="23">
        <v>42408.561099999999</v>
      </c>
      <c r="I401" s="92">
        <v>53543.810599999997</v>
      </c>
      <c r="J401" s="93">
        <v>7.6767549180000003</v>
      </c>
      <c r="K401" s="94">
        <f t="shared" si="115"/>
        <v>-4.4272912772483997</v>
      </c>
      <c r="L401" s="94">
        <f t="shared" si="116"/>
        <v>-4.1232000000000006</v>
      </c>
      <c r="M401" s="94">
        <f t="shared" si="117"/>
        <v>-0.7851982549665556</v>
      </c>
      <c r="N401" s="94">
        <f t="shared" si="118"/>
        <v>-1.6589346142149557</v>
      </c>
      <c r="O401" s="95">
        <v>30</v>
      </c>
      <c r="P401" s="96">
        <f t="shared" si="122"/>
        <v>25.20284807535818</v>
      </c>
      <c r="Q401" s="97">
        <v>3.8427741210747399</v>
      </c>
      <c r="R401" s="97">
        <v>0.63803722320977996</v>
      </c>
      <c r="S401" s="96">
        <f t="shared" si="123"/>
        <v>4.1845694532995754</v>
      </c>
      <c r="T401" s="98">
        <v>30243698</v>
      </c>
      <c r="U401" s="99">
        <f t="shared" si="124"/>
        <v>7622273.2593101403</v>
      </c>
      <c r="V401" s="100">
        <f t="shared" si="119"/>
        <v>16.321722802684182</v>
      </c>
      <c r="W401" s="97">
        <v>3.3070779415055598</v>
      </c>
      <c r="X401" s="97">
        <v>3.9684935298066715</v>
      </c>
      <c r="Y401" s="96">
        <f t="shared" si="125"/>
        <v>3.4871412110829794</v>
      </c>
      <c r="Z401" s="100">
        <f t="shared" si="120"/>
        <v>13.601435668903484</v>
      </c>
      <c r="AA401" s="93">
        <v>16.294853703765099</v>
      </c>
      <c r="AB401" s="95">
        <v>80</v>
      </c>
      <c r="AC401" s="114">
        <f t="shared" si="126"/>
        <v>80</v>
      </c>
      <c r="AD401" s="79">
        <f t="shared" si="131"/>
        <v>42.938670875321129</v>
      </c>
      <c r="AE401" s="79">
        <f t="shared" si="121"/>
        <v>42.938670875321129</v>
      </c>
      <c r="AF401" s="80">
        <f t="shared" si="127"/>
        <v>12986241.944746079</v>
      </c>
      <c r="AG401" s="96">
        <f t="shared" si="128"/>
        <v>7.1293470473217271</v>
      </c>
      <c r="AH401" s="100">
        <f t="shared" si="129"/>
        <v>27.807693854565279</v>
      </c>
    </row>
    <row r="402" spans="1:34">
      <c r="A402" s="20">
        <v>2030</v>
      </c>
      <c r="B402" s="20">
        <v>31</v>
      </c>
      <c r="C402" s="20" t="s">
        <v>24</v>
      </c>
      <c r="D402" s="24">
        <v>15.886649999999999</v>
      </c>
      <c r="E402" s="24">
        <v>18.537012211578901</v>
      </c>
      <c r="F402" s="24">
        <v>24.979348649999999</v>
      </c>
      <c r="G402" s="23">
        <v>52302.217799999999</v>
      </c>
      <c r="H402" s="23">
        <v>42754.902000000002</v>
      </c>
      <c r="I402" s="92">
        <v>54887.595699999998</v>
      </c>
      <c r="J402" s="93">
        <v>7.6767549180000003</v>
      </c>
      <c r="K402" s="94">
        <f t="shared" si="115"/>
        <v>-4.5238280263931996</v>
      </c>
      <c r="L402" s="94">
        <f t="shared" si="116"/>
        <v>-4.2606400000000004</v>
      </c>
      <c r="M402" s="94">
        <f t="shared" si="117"/>
        <v>-0.79976085485636017</v>
      </c>
      <c r="N402" s="94">
        <f t="shared" si="118"/>
        <v>-1.9074739632495599</v>
      </c>
      <c r="O402" s="95">
        <v>30</v>
      </c>
      <c r="P402" s="96">
        <f t="shared" si="122"/>
        <v>26.12205284144418</v>
      </c>
      <c r="Q402" s="97">
        <v>3.8427741210747399</v>
      </c>
      <c r="R402" s="97">
        <v>0.63803722320977996</v>
      </c>
      <c r="S402" s="96">
        <f t="shared" si="123"/>
        <v>4.3371901481507935</v>
      </c>
      <c r="T402" s="98">
        <v>30243698</v>
      </c>
      <c r="U402" s="99">
        <f t="shared" si="124"/>
        <v>7900274.7727667959</v>
      </c>
      <c r="V402" s="100">
        <f t="shared" si="119"/>
        <v>16.917012880460387</v>
      </c>
      <c r="W402" s="97">
        <v>3.3070779415055598</v>
      </c>
      <c r="X402" s="97">
        <v>3.9684935298066715</v>
      </c>
      <c r="Y402" s="96">
        <f t="shared" si="125"/>
        <v>3.614325123458995</v>
      </c>
      <c r="Z402" s="100">
        <f t="shared" si="120"/>
        <v>14.097510733716987</v>
      </c>
      <c r="AA402" s="93">
        <v>16.7906252778203</v>
      </c>
      <c r="AB402" s="95">
        <v>80</v>
      </c>
      <c r="AC402" s="114">
        <f t="shared" si="126"/>
        <v>80</v>
      </c>
      <c r="AD402" s="79">
        <f t="shared" si="131"/>
        <v>45.754156883072525</v>
      </c>
      <c r="AE402" s="79">
        <f t="shared" si="121"/>
        <v>45.754156883072525</v>
      </c>
      <c r="AF402" s="80">
        <f t="shared" si="127"/>
        <v>13837749.030162668</v>
      </c>
      <c r="AG402" s="96">
        <f t="shared" si="128"/>
        <v>7.5968178946244258</v>
      </c>
      <c r="AH402" s="100">
        <f t="shared" si="129"/>
        <v>29.631042629908052</v>
      </c>
    </row>
    <row r="403" spans="1:34">
      <c r="A403" s="20">
        <v>2031</v>
      </c>
      <c r="B403" s="20">
        <v>32</v>
      </c>
      <c r="C403" s="20" t="s">
        <v>24</v>
      </c>
      <c r="D403" s="24">
        <v>15.726000000000001</v>
      </c>
      <c r="E403" s="24">
        <v>17.897576659999999</v>
      </c>
      <c r="F403" s="24">
        <v>21.09084</v>
      </c>
      <c r="G403" s="23">
        <v>53442.663699999997</v>
      </c>
      <c r="H403" s="23">
        <v>43104.071499999998</v>
      </c>
      <c r="I403" s="92">
        <v>56265.1057</v>
      </c>
      <c r="J403" s="93">
        <v>7.6767549180000003</v>
      </c>
      <c r="K403" s="94">
        <f t="shared" si="115"/>
        <v>-4.6224697540677999</v>
      </c>
      <c r="L403" s="94">
        <f t="shared" si="116"/>
        <v>-4.3980800000000002</v>
      </c>
      <c r="M403" s="94">
        <f t="shared" si="117"/>
        <v>-0.77217304741904003</v>
      </c>
      <c r="N403" s="94">
        <f t="shared" si="118"/>
        <v>-2.1159678834868396</v>
      </c>
      <c r="O403" s="95">
        <v>30</v>
      </c>
      <c r="P403" s="96">
        <f t="shared" si="122"/>
        <v>26.773365380008549</v>
      </c>
      <c r="Q403" s="97">
        <v>3.8427741210747399</v>
      </c>
      <c r="R403" s="97">
        <v>0.63803722320977996</v>
      </c>
      <c r="S403" s="96">
        <f t="shared" si="123"/>
        <v>4.4453312021014488</v>
      </c>
      <c r="T403" s="98">
        <v>30243698</v>
      </c>
      <c r="U403" s="99">
        <f t="shared" si="124"/>
        <v>8097255.7699663378</v>
      </c>
      <c r="V403" s="100">
        <f t="shared" si="119"/>
        <v>17.3388121422174</v>
      </c>
      <c r="W403" s="97">
        <v>3.3070779415055598</v>
      </c>
      <c r="X403" s="97">
        <v>4.2992013239572282</v>
      </c>
      <c r="Y403" s="96">
        <f t="shared" si="125"/>
        <v>3.4194855400780364</v>
      </c>
      <c r="Z403" s="100">
        <f t="shared" si="120"/>
        <v>13.337547801705689</v>
      </c>
      <c r="AA403" s="93">
        <v>17.286396851875299</v>
      </c>
      <c r="AB403" s="95">
        <v>90</v>
      </c>
      <c r="AC403" s="114">
        <f t="shared" si="126"/>
        <v>90</v>
      </c>
      <c r="AD403" s="79">
        <f t="shared" si="131"/>
        <v>48.586877516080641</v>
      </c>
      <c r="AE403" s="79">
        <f t="shared" si="121"/>
        <v>48.586877516080641</v>
      </c>
      <c r="AF403" s="80">
        <f t="shared" si="127"/>
        <v>14694468.503593331</v>
      </c>
      <c r="AG403" s="96">
        <f t="shared" si="128"/>
        <v>8.0671503028972449</v>
      </c>
      <c r="AH403" s="100">
        <f t="shared" si="129"/>
        <v>31.46555279364658</v>
      </c>
    </row>
    <row r="404" spans="1:34">
      <c r="A404" s="20">
        <v>2032</v>
      </c>
      <c r="B404" s="20">
        <v>33</v>
      </c>
      <c r="C404" s="20" t="s">
        <v>24</v>
      </c>
      <c r="D404" s="24">
        <v>16.144159999999999</v>
      </c>
      <c r="E404" s="24">
        <v>18.677168651578999</v>
      </c>
      <c r="F404" s="24">
        <v>21.613924239999999</v>
      </c>
      <c r="G404" s="23">
        <v>54607.976900000001</v>
      </c>
      <c r="H404" s="23">
        <v>43456.092499999999</v>
      </c>
      <c r="I404" s="92">
        <v>57677.186900000001</v>
      </c>
      <c r="J404" s="93">
        <v>7.6767549180000003</v>
      </c>
      <c r="K404" s="94">
        <f t="shared" si="115"/>
        <v>-4.7232623539886003</v>
      </c>
      <c r="L404" s="94">
        <f t="shared" si="116"/>
        <v>-4.53552</v>
      </c>
      <c r="M404" s="94">
        <f t="shared" si="117"/>
        <v>-0.80580776430372436</v>
      </c>
      <c r="N404" s="94">
        <f t="shared" si="118"/>
        <v>-2.3878352002923244</v>
      </c>
      <c r="O404" s="95">
        <v>30</v>
      </c>
      <c r="P404" s="96">
        <f t="shared" si="122"/>
        <v>27.476848819694496</v>
      </c>
      <c r="Q404" s="97">
        <v>3.8427741210747399</v>
      </c>
      <c r="R404" s="97">
        <v>0.63803722320977996</v>
      </c>
      <c r="S404" s="96">
        <f t="shared" si="123"/>
        <v>4.562134481786738</v>
      </c>
      <c r="T404" s="98">
        <v>30243698</v>
      </c>
      <c r="U404" s="99">
        <f t="shared" si="124"/>
        <v>8310015.1769449674</v>
      </c>
      <c r="V404" s="100">
        <f t="shared" si="119"/>
        <v>17.794398021420442</v>
      </c>
      <c r="W404" s="97">
        <v>3.3070779415055598</v>
      </c>
      <c r="X404" s="97">
        <v>4.2992013239572282</v>
      </c>
      <c r="Y404" s="96">
        <f t="shared" si="125"/>
        <v>3.5093342167590289</v>
      </c>
      <c r="Z404" s="100">
        <f t="shared" si="120"/>
        <v>13.687998478015723</v>
      </c>
      <c r="AA404" s="93">
        <v>17.782168425930401</v>
      </c>
      <c r="AB404" s="95">
        <v>90</v>
      </c>
      <c r="AC404" s="114">
        <f t="shared" si="126"/>
        <v>90</v>
      </c>
      <c r="AD404" s="79">
        <f t="shared" si="131"/>
        <v>51.456895902988677</v>
      </c>
      <c r="AE404" s="79">
        <f t="shared" si="121"/>
        <v>51.456895902988677</v>
      </c>
      <c r="AF404" s="80">
        <f t="shared" si="127"/>
        <v>15562468.197074268</v>
      </c>
      <c r="AG404" s="96">
        <f t="shared" si="128"/>
        <v>8.5436754653056131</v>
      </c>
      <c r="AH404" s="100">
        <f t="shared" si="129"/>
        <v>33.324217513191535</v>
      </c>
    </row>
    <row r="405" spans="1:34">
      <c r="A405" s="20">
        <v>2033</v>
      </c>
      <c r="B405" s="20">
        <v>34</v>
      </c>
      <c r="C405" s="20" t="s">
        <v>24</v>
      </c>
      <c r="D405" s="24">
        <v>16.400210000000001</v>
      </c>
      <c r="E405" s="24">
        <v>18.674503256842101</v>
      </c>
      <c r="F405" s="24">
        <v>20.940139210000002</v>
      </c>
      <c r="G405" s="23">
        <v>55798.699699999997</v>
      </c>
      <c r="H405" s="23">
        <v>43810.988400000002</v>
      </c>
      <c r="I405" s="92">
        <v>59124.707000000002</v>
      </c>
      <c r="J405" s="93">
        <v>7.6767549180000003</v>
      </c>
      <c r="K405" s="94">
        <f t="shared" si="115"/>
        <v>-4.8262527318517998</v>
      </c>
      <c r="L405" s="94">
        <f t="shared" si="116"/>
        <v>-4.6729599999999998</v>
      </c>
      <c r="M405" s="94">
        <f t="shared" si="117"/>
        <v>-0.8056927685131956</v>
      </c>
      <c r="N405" s="94">
        <f t="shared" si="118"/>
        <v>-2.6281505823649951</v>
      </c>
      <c r="O405" s="95">
        <v>30</v>
      </c>
      <c r="P405" s="96">
        <f t="shared" si="122"/>
        <v>27.979544262168421</v>
      </c>
      <c r="Q405" s="97">
        <v>3.8427741210747399</v>
      </c>
      <c r="R405" s="97">
        <v>0.63803722320977996</v>
      </c>
      <c r="S405" s="96">
        <f t="shared" si="123"/>
        <v>4.6455998102527714</v>
      </c>
      <c r="T405" s="98">
        <v>30243698</v>
      </c>
      <c r="U405" s="99">
        <f t="shared" si="124"/>
        <v>8462048.8684265465</v>
      </c>
      <c r="V405" s="100">
        <f t="shared" si="119"/>
        <v>18.119950738387157</v>
      </c>
      <c r="W405" s="97">
        <v>3.3070779415055598</v>
      </c>
      <c r="X405" s="97">
        <v>4.2992013239572282</v>
      </c>
      <c r="Y405" s="96">
        <f t="shared" si="125"/>
        <v>3.5735383155790541</v>
      </c>
      <c r="Z405" s="100">
        <f t="shared" si="120"/>
        <v>13.938423644913197</v>
      </c>
      <c r="AA405" s="93">
        <v>18.277939999985598</v>
      </c>
      <c r="AB405" s="95">
        <v>90</v>
      </c>
      <c r="AC405" s="114">
        <f t="shared" si="126"/>
        <v>90</v>
      </c>
      <c r="AD405" s="79">
        <f t="shared" si="131"/>
        <v>54.111253145463031</v>
      </c>
      <c r="AE405" s="79">
        <f t="shared" si="121"/>
        <v>54.111253145463031</v>
      </c>
      <c r="AF405" s="80">
        <f t="shared" si="127"/>
        <v>16365243.985329339</v>
      </c>
      <c r="AG405" s="96">
        <f t="shared" si="128"/>
        <v>8.984393204895639</v>
      </c>
      <c r="AH405" s="100">
        <f t="shared" si="129"/>
        <v>35.043217008860552</v>
      </c>
    </row>
    <row r="406" spans="1:34">
      <c r="A406" s="20">
        <v>2034</v>
      </c>
      <c r="B406" s="20">
        <v>35</v>
      </c>
      <c r="C406" s="20" t="s">
        <v>24</v>
      </c>
      <c r="D406" s="24">
        <v>14.86957</v>
      </c>
      <c r="E406" s="24">
        <v>18.421737268421101</v>
      </c>
      <c r="F406" s="24">
        <v>22.74803</v>
      </c>
      <c r="G406" s="23">
        <v>57015.386100000003</v>
      </c>
      <c r="H406" s="23">
        <v>44168.782700000003</v>
      </c>
      <c r="I406" s="92">
        <v>60608.555399999997</v>
      </c>
      <c r="J406" s="93">
        <v>7.6767549180000003</v>
      </c>
      <c r="K406" s="94">
        <f t="shared" si="115"/>
        <v>-4.9314888053334007</v>
      </c>
      <c r="L406" s="94">
        <f t="shared" si="116"/>
        <v>-4.8104000000000005</v>
      </c>
      <c r="M406" s="94">
        <f t="shared" si="117"/>
        <v>-0.79478743270875996</v>
      </c>
      <c r="N406" s="94">
        <f t="shared" si="118"/>
        <v>-2.8599213200421607</v>
      </c>
      <c r="O406" s="95">
        <v>30</v>
      </c>
      <c r="P406" s="96">
        <f t="shared" si="122"/>
        <v>28.374878051793647</v>
      </c>
      <c r="Q406" s="97">
        <v>3.8427741210747399</v>
      </c>
      <c r="R406" s="97">
        <v>0.63803722320977996</v>
      </c>
      <c r="S406" s="96">
        <f t="shared" si="123"/>
        <v>4.7112392846080668</v>
      </c>
      <c r="T406" s="98">
        <v>30243698</v>
      </c>
      <c r="U406" s="99">
        <f t="shared" si="124"/>
        <v>8581612.4258527532</v>
      </c>
      <c r="V406" s="100">
        <f t="shared" si="119"/>
        <v>18.375974522266816</v>
      </c>
      <c r="W406" s="97">
        <v>3.3070779415055598</v>
      </c>
      <c r="X406" s="97">
        <v>4.2992013239572282</v>
      </c>
      <c r="Y406" s="96">
        <f t="shared" si="125"/>
        <v>3.6240302189292817</v>
      </c>
      <c r="Z406" s="100">
        <f t="shared" si="120"/>
        <v>14.135365017128322</v>
      </c>
      <c r="AA406" s="93">
        <v>18.7737115740407</v>
      </c>
      <c r="AB406" s="95">
        <v>90</v>
      </c>
      <c r="AC406" s="114">
        <f t="shared" si="126"/>
        <v>90</v>
      </c>
      <c r="AD406" s="79">
        <f t="shared" si="131"/>
        <v>56.643375587867027</v>
      </c>
      <c r="AE406" s="79">
        <f t="shared" si="121"/>
        <v>56.643375587867027</v>
      </c>
      <c r="AF406" s="80">
        <f t="shared" si="127"/>
        <v>17131051.449800231</v>
      </c>
      <c r="AG406" s="96">
        <f t="shared" si="128"/>
        <v>9.4048156187758405</v>
      </c>
      <c r="AH406" s="100">
        <f t="shared" si="129"/>
        <v>36.683055509802927</v>
      </c>
    </row>
    <row r="407" spans="1:34">
      <c r="A407" s="20">
        <v>2035</v>
      </c>
      <c r="B407" s="20">
        <v>36</v>
      </c>
      <c r="C407" s="20" t="s">
        <v>24</v>
      </c>
      <c r="D407" s="24">
        <v>15.426920000000001</v>
      </c>
      <c r="E407" s="24">
        <v>18.76613515</v>
      </c>
      <c r="F407" s="24">
        <v>22.617426980000001</v>
      </c>
      <c r="G407" s="23">
        <v>58258.602299999999</v>
      </c>
      <c r="H407" s="23">
        <v>44529.498899999999</v>
      </c>
      <c r="I407" s="92">
        <v>62129.643900000003</v>
      </c>
      <c r="J407" s="93">
        <v>7.6767549180000003</v>
      </c>
      <c r="K407" s="94">
        <f t="shared" si="115"/>
        <v>-5.0390195473362001</v>
      </c>
      <c r="L407" s="94">
        <f t="shared" si="116"/>
        <v>-4.9478400000000002</v>
      </c>
      <c r="M407" s="94">
        <f t="shared" si="117"/>
        <v>-0.80964613491160009</v>
      </c>
      <c r="N407" s="94">
        <f t="shared" si="118"/>
        <v>-3.1197507642478</v>
      </c>
      <c r="O407" s="95">
        <v>30</v>
      </c>
      <c r="P407" s="96">
        <f t="shared" si="122"/>
        <v>28.731003978679439</v>
      </c>
      <c r="Q407" s="97">
        <v>3.8427741210747399</v>
      </c>
      <c r="R407" s="97">
        <v>0.63803722320977996</v>
      </c>
      <c r="S407" s="96">
        <f t="shared" si="123"/>
        <v>4.7703688588021569</v>
      </c>
      <c r="T407" s="98">
        <v>30243698</v>
      </c>
      <c r="U407" s="99">
        <f t="shared" si="124"/>
        <v>8689318.075679794</v>
      </c>
      <c r="V407" s="100">
        <f t="shared" si="119"/>
        <v>18.606606736693493</v>
      </c>
      <c r="W407" s="97">
        <v>3.3070779415055598</v>
      </c>
      <c r="X407" s="97">
        <v>4.2992013239572282</v>
      </c>
      <c r="Y407" s="96">
        <f t="shared" si="125"/>
        <v>3.6695145067708896</v>
      </c>
      <c r="Z407" s="100">
        <f t="shared" si="120"/>
        <v>14.312774412841151</v>
      </c>
      <c r="AA407" s="93">
        <v>19.269483148095802</v>
      </c>
      <c r="AB407" s="95">
        <v>90</v>
      </c>
      <c r="AC407" s="114">
        <f t="shared" si="126"/>
        <v>90</v>
      </c>
      <c r="AD407" s="79">
        <f t="shared" si="131"/>
        <v>59.121417020309948</v>
      </c>
      <c r="AE407" s="79">
        <f t="shared" si="121"/>
        <v>59.121417020309948</v>
      </c>
      <c r="AF407" s="80">
        <f t="shared" si="127"/>
        <v>17880502.816943139</v>
      </c>
      <c r="AG407" s="96">
        <f t="shared" si="128"/>
        <v>9.8162586608957536</v>
      </c>
      <c r="AH407" s="100">
        <f t="shared" si="129"/>
        <v>38.287870379652702</v>
      </c>
    </row>
    <row r="408" spans="1:34">
      <c r="A408" s="20">
        <v>2036</v>
      </c>
      <c r="B408" s="20">
        <v>37</v>
      </c>
      <c r="C408" s="20" t="s">
        <v>24</v>
      </c>
      <c r="D408" s="24">
        <v>17.352049999999998</v>
      </c>
      <c r="E408" s="24">
        <v>18.8430120526316</v>
      </c>
      <c r="F408" s="24">
        <v>20.502939999999999</v>
      </c>
      <c r="G408" s="23">
        <v>59528.926700000004</v>
      </c>
      <c r="H408" s="23">
        <v>44893.161099999998</v>
      </c>
      <c r="I408" s="92">
        <v>63688.906999999999</v>
      </c>
      <c r="J408" s="93">
        <v>7.6767549180000003</v>
      </c>
      <c r="K408" s="94">
        <f t="shared" si="115"/>
        <v>-5.1488949859898003</v>
      </c>
      <c r="L408" s="94">
        <f t="shared" si="116"/>
        <v>-5.08528</v>
      </c>
      <c r="M408" s="94">
        <f t="shared" si="117"/>
        <v>-0.81296291199873782</v>
      </c>
      <c r="N408" s="94">
        <f t="shared" si="118"/>
        <v>-3.3703829799885376</v>
      </c>
      <c r="O408" s="95">
        <v>30</v>
      </c>
      <c r="P408" s="96">
        <f t="shared" si="122"/>
        <v>29.002979949511431</v>
      </c>
      <c r="Q408" s="97">
        <v>3.8427741210747399</v>
      </c>
      <c r="R408" s="97">
        <v>0.63803722320977996</v>
      </c>
      <c r="S408" s="96">
        <f t="shared" si="123"/>
        <v>4.8155265463846098</v>
      </c>
      <c r="T408" s="98">
        <v>30243698</v>
      </c>
      <c r="U408" s="99">
        <f t="shared" si="124"/>
        <v>8771573.6669307891</v>
      </c>
      <c r="V408" s="100">
        <f t="shared" si="119"/>
        <v>18.78274224295205</v>
      </c>
      <c r="W408" s="97">
        <v>3.3070779415055598</v>
      </c>
      <c r="X408" s="97">
        <v>4.2992013239572282</v>
      </c>
      <c r="Y408" s="96">
        <f t="shared" si="125"/>
        <v>3.7042511895266226</v>
      </c>
      <c r="Z408" s="100">
        <f t="shared" si="120"/>
        <v>14.44826326380927</v>
      </c>
      <c r="AA408" s="93">
        <v>19.765254722150999</v>
      </c>
      <c r="AB408" s="95">
        <v>90</v>
      </c>
      <c r="AC408" s="114">
        <f t="shared" si="126"/>
        <v>90</v>
      </c>
      <c r="AD408" s="79">
        <f t="shared" si="131"/>
        <v>61.500435349477414</v>
      </c>
      <c r="AE408" s="79">
        <f t="shared" si="121"/>
        <v>61.500435349477414</v>
      </c>
      <c r="AF408" s="80">
        <f t="shared" si="127"/>
        <v>18600005.935781192</v>
      </c>
      <c r="AG408" s="96">
        <f t="shared" si="128"/>
        <v>10.211260344804945</v>
      </c>
      <c r="AH408" s="100">
        <f t="shared" si="129"/>
        <v>39.828556479694768</v>
      </c>
    </row>
    <row r="409" spans="1:34">
      <c r="A409" s="20">
        <v>2037</v>
      </c>
      <c r="B409" s="20">
        <v>38</v>
      </c>
      <c r="C409" s="20" t="s">
        <v>24</v>
      </c>
      <c r="D409" s="24">
        <v>15.940799999999999</v>
      </c>
      <c r="E409" s="24">
        <v>18.283525360526301</v>
      </c>
      <c r="F409" s="24">
        <v>21.705950000000001</v>
      </c>
      <c r="G409" s="23">
        <v>60826.950400000002</v>
      </c>
      <c r="H409" s="23">
        <v>45259.7932</v>
      </c>
      <c r="I409" s="92">
        <v>65287.302799999998</v>
      </c>
      <c r="J409" s="93">
        <v>7.6767549180000003</v>
      </c>
      <c r="K409" s="94">
        <f t="shared" si="115"/>
        <v>-5.2611662478976005</v>
      </c>
      <c r="L409" s="94">
        <f t="shared" si="116"/>
        <v>-5.2227200000000007</v>
      </c>
      <c r="M409" s="94">
        <f t="shared" si="117"/>
        <v>-0.78882441815454674</v>
      </c>
      <c r="N409" s="94">
        <f t="shared" si="118"/>
        <v>-3.5959557480521473</v>
      </c>
      <c r="O409" s="95">
        <v>30</v>
      </c>
      <c r="P409" s="96">
        <f t="shared" si="122"/>
        <v>29.198943050418212</v>
      </c>
      <c r="Q409" s="97">
        <v>3.8427741210747399</v>
      </c>
      <c r="R409" s="97">
        <v>0.63803722320977996</v>
      </c>
      <c r="S409" s="96">
        <f t="shared" si="123"/>
        <v>4.8480633931559138</v>
      </c>
      <c r="T409" s="98">
        <v>30243698</v>
      </c>
      <c r="U409" s="99">
        <f t="shared" si="124"/>
        <v>8830840.1553604715</v>
      </c>
      <c r="V409" s="100">
        <f t="shared" si="119"/>
        <v>18.90965073373021</v>
      </c>
      <c r="W409" s="97">
        <v>3.3070779415055598</v>
      </c>
      <c r="X409" s="97">
        <v>4.2992013239572282</v>
      </c>
      <c r="Y409" s="96">
        <f t="shared" si="125"/>
        <v>3.7292795331968565</v>
      </c>
      <c r="Z409" s="100">
        <f t="shared" si="120"/>
        <v>14.545885179792467</v>
      </c>
      <c r="AA409" s="93">
        <v>20.261026296206101</v>
      </c>
      <c r="AB409" s="95">
        <v>90</v>
      </c>
      <c r="AC409" s="114">
        <f t="shared" si="126"/>
        <v>90</v>
      </c>
      <c r="AD409" s="79">
        <f t="shared" si="131"/>
        <v>63.788567661498007</v>
      </c>
      <c r="AE409" s="79">
        <f t="shared" si="121"/>
        <v>63.788567661498007</v>
      </c>
      <c r="AF409" s="80">
        <f t="shared" si="127"/>
        <v>19292021.762069121</v>
      </c>
      <c r="AG409" s="96">
        <f t="shared" si="128"/>
        <v>10.591171716303897</v>
      </c>
      <c r="AH409" s="100">
        <f t="shared" si="129"/>
        <v>41.31038350261683</v>
      </c>
    </row>
    <row r="410" spans="1:34">
      <c r="A410" s="20">
        <v>2038</v>
      </c>
      <c r="B410" s="20">
        <v>39</v>
      </c>
      <c r="C410" s="20" t="s">
        <v>24</v>
      </c>
      <c r="D410" s="24">
        <v>15.983840000000001</v>
      </c>
      <c r="E410" s="24">
        <v>18.2892904373684</v>
      </c>
      <c r="F410" s="24">
        <v>20.406110000000002</v>
      </c>
      <c r="G410" s="23">
        <v>62153.277399999999</v>
      </c>
      <c r="H410" s="23">
        <v>45629.419500000004</v>
      </c>
      <c r="I410" s="92">
        <v>66925.813399999999</v>
      </c>
      <c r="J410" s="93">
        <v>7.6767549180000003</v>
      </c>
      <c r="K410" s="94">
        <f t="shared" si="115"/>
        <v>-5.3758855754355999</v>
      </c>
      <c r="L410" s="94">
        <f t="shared" si="116"/>
        <v>-5.3601600000000005</v>
      </c>
      <c r="M410" s="94">
        <f t="shared" si="117"/>
        <v>-0.78907314662982231</v>
      </c>
      <c r="N410" s="94">
        <f t="shared" si="118"/>
        <v>-3.8483638040654222</v>
      </c>
      <c r="O410" s="95">
        <v>30</v>
      </c>
      <c r="P410" s="96">
        <f t="shared" si="122"/>
        <v>29.373907419425286</v>
      </c>
      <c r="Q410" s="97">
        <v>3.8427741210747399</v>
      </c>
      <c r="R410" s="97">
        <v>0.63803722320977996</v>
      </c>
      <c r="S410" s="96">
        <f t="shared" si="123"/>
        <v>4.877113703334099</v>
      </c>
      <c r="T410" s="98">
        <v>30243698</v>
      </c>
      <c r="U410" s="99">
        <f t="shared" si="124"/>
        <v>8883755.8507305756</v>
      </c>
      <c r="V410" s="100">
        <f t="shared" si="119"/>
        <v>19.02296014712433</v>
      </c>
      <c r="W410" s="97">
        <v>3.3070779415055598</v>
      </c>
      <c r="X410" s="97">
        <v>4.2992013239572282</v>
      </c>
      <c r="Y410" s="96">
        <f t="shared" si="125"/>
        <v>3.7516259256416142</v>
      </c>
      <c r="Z410" s="100">
        <f t="shared" si="120"/>
        <v>14.633046267018713</v>
      </c>
      <c r="AA410" s="93">
        <v>20.756797870261298</v>
      </c>
      <c r="AB410" s="95">
        <v>90</v>
      </c>
      <c r="AC410" s="114">
        <f t="shared" si="126"/>
        <v>90</v>
      </c>
      <c r="AD410" s="79">
        <f t="shared" si="131"/>
        <v>66.040828094397241</v>
      </c>
      <c r="AE410" s="79">
        <f t="shared" si="121"/>
        <v>66.040828094397241</v>
      </c>
      <c r="AF410" s="80">
        <f t="shared" si="127"/>
        <v>19973188.605568659</v>
      </c>
      <c r="AG410" s="96">
        <f t="shared" si="128"/>
        <v>10.965127079610649</v>
      </c>
      <c r="AH410" s="100">
        <f t="shared" si="129"/>
        <v>42.768979386515262</v>
      </c>
    </row>
    <row r="411" spans="1:34">
      <c r="A411" s="20">
        <v>2039</v>
      </c>
      <c r="B411" s="20">
        <v>40</v>
      </c>
      <c r="C411" s="20" t="s">
        <v>24</v>
      </c>
      <c r="D411" s="24">
        <v>16.121320000000001</v>
      </c>
      <c r="E411" s="24">
        <v>18.5536985205263</v>
      </c>
      <c r="F411" s="24">
        <v>22.50667</v>
      </c>
      <c r="G411" s="23">
        <v>63508.524899999997</v>
      </c>
      <c r="H411" s="23">
        <v>46002.0645</v>
      </c>
      <c r="I411" s="92">
        <v>68605.445600000006</v>
      </c>
      <c r="J411" s="93">
        <v>7.6767549180000003</v>
      </c>
      <c r="K411" s="94">
        <f t="shared" si="115"/>
        <v>-5.4931063527005994</v>
      </c>
      <c r="L411" s="94">
        <f t="shared" si="116"/>
        <v>-5.4976000000000003</v>
      </c>
      <c r="M411" s="94">
        <f t="shared" si="117"/>
        <v>-0.80048076896958675</v>
      </c>
      <c r="N411" s="94">
        <f t="shared" si="118"/>
        <v>-4.1144322036701864</v>
      </c>
      <c r="O411" s="95">
        <v>30</v>
      </c>
      <c r="P411" s="96">
        <f t="shared" si="122"/>
        <v>29.517820125364494</v>
      </c>
      <c r="Q411" s="97">
        <v>3.8427741210747399</v>
      </c>
      <c r="R411" s="97">
        <v>0.63803722320977996</v>
      </c>
      <c r="S411" s="96">
        <f t="shared" si="123"/>
        <v>4.9010083326797282</v>
      </c>
      <c r="T411" s="98">
        <v>30243698</v>
      </c>
      <c r="U411" s="99">
        <f t="shared" si="124"/>
        <v>8927280.3748984579</v>
      </c>
      <c r="V411" s="100">
        <f t="shared" si="119"/>
        <v>19.116160061955405</v>
      </c>
      <c r="W411" s="97">
        <v>3.3070779415055598</v>
      </c>
      <c r="X411" s="97">
        <v>4.2992013239572282</v>
      </c>
      <c r="Y411" s="96">
        <f t="shared" si="125"/>
        <v>3.7700064097536372</v>
      </c>
      <c r="Z411" s="100">
        <f t="shared" si="120"/>
        <v>14.704738509196464</v>
      </c>
      <c r="AA411" s="93">
        <v>21.2525694443164</v>
      </c>
      <c r="AB411" s="95">
        <v>90</v>
      </c>
      <c r="AC411" s="114">
        <f t="shared" si="126"/>
        <v>90</v>
      </c>
      <c r="AD411" s="79">
        <f t="shared" si="131"/>
        <v>68.24716371700697</v>
      </c>
      <c r="AE411" s="79">
        <f t="shared" si="121"/>
        <v>68.24716371700697</v>
      </c>
      <c r="AF411" s="80">
        <f t="shared" si="127"/>
        <v>20640466.088137161</v>
      </c>
      <c r="AG411" s="96">
        <f t="shared" si="128"/>
        <v>11.331457290485762</v>
      </c>
      <c r="AH411" s="100">
        <f t="shared" si="129"/>
        <v>44.197833710211043</v>
      </c>
    </row>
    <row r="412" spans="1:34">
      <c r="A412" s="20">
        <v>2040</v>
      </c>
      <c r="B412" s="20">
        <v>41</v>
      </c>
      <c r="C412" s="20" t="s">
        <v>24</v>
      </c>
      <c r="D412" s="24">
        <v>16.57452</v>
      </c>
      <c r="E412" s="24">
        <v>19.0505974505263</v>
      </c>
      <c r="F412" s="24">
        <v>23.940750000000001</v>
      </c>
      <c r="G412" s="23">
        <v>64893.323499999999</v>
      </c>
      <c r="H412" s="23">
        <v>46377.752800000002</v>
      </c>
      <c r="I412" s="92">
        <v>70327.231400000004</v>
      </c>
      <c r="J412" s="93">
        <v>7.6767549180000003</v>
      </c>
      <c r="K412" s="94">
        <f t="shared" si="115"/>
        <v>-5.6128831228090004</v>
      </c>
      <c r="L412" s="94">
        <f t="shared" si="116"/>
        <v>-5.63504</v>
      </c>
      <c r="M412" s="94">
        <f t="shared" si="117"/>
        <v>-0.82191897640550671</v>
      </c>
      <c r="N412" s="94">
        <f t="shared" si="118"/>
        <v>-4.3930871812145069</v>
      </c>
      <c r="O412" s="95">
        <v>30</v>
      </c>
      <c r="P412" s="96">
        <f t="shared" si="122"/>
        <v>29.633653807960673</v>
      </c>
      <c r="Q412" s="97">
        <v>3.8427741210747399</v>
      </c>
      <c r="R412" s="97">
        <v>0.63803722320977996</v>
      </c>
      <c r="S412" s="96">
        <f t="shared" si="123"/>
        <v>4.9202408451483928</v>
      </c>
      <c r="T412" s="98">
        <v>30243698</v>
      </c>
      <c r="U412" s="99">
        <f t="shared" si="124"/>
        <v>8962312.7640451267</v>
      </c>
      <c r="V412" s="100">
        <f t="shared" si="119"/>
        <v>19.191175601980724</v>
      </c>
      <c r="W412" s="97">
        <v>3.3070779415055598</v>
      </c>
      <c r="X412" s="97">
        <v>4.2992013239572282</v>
      </c>
      <c r="Y412" s="96">
        <f t="shared" si="125"/>
        <v>3.784800650114148</v>
      </c>
      <c r="Z412" s="100">
        <f t="shared" si="120"/>
        <v>14.762442770754404</v>
      </c>
      <c r="AA412" s="93">
        <v>21.748341018371399</v>
      </c>
      <c r="AB412" s="95">
        <v>90</v>
      </c>
      <c r="AC412" s="114">
        <f t="shared" si="126"/>
        <v>90</v>
      </c>
      <c r="AD412" s="79">
        <f t="shared" si="131"/>
        <v>70.410547169052009</v>
      </c>
      <c r="AE412" s="79">
        <f t="shared" si="121"/>
        <v>70.410547169052009</v>
      </c>
      <c r="AF412" s="80">
        <f t="shared" si="127"/>
        <v>21294753.245955639</v>
      </c>
      <c r="AG412" s="96">
        <f t="shared" si="128"/>
        <v>11.690655912884822</v>
      </c>
      <c r="AH412" s="100">
        <f t="shared" si="129"/>
        <v>45.598871597461461</v>
      </c>
    </row>
    <row r="413" spans="1:34">
      <c r="A413" s="20">
        <v>2041</v>
      </c>
      <c r="B413" s="20">
        <v>42</v>
      </c>
      <c r="C413" s="20" t="s">
        <v>24</v>
      </c>
      <c r="D413" s="24">
        <v>16.255890000000001</v>
      </c>
      <c r="E413" s="24">
        <v>18.711467320000001</v>
      </c>
      <c r="F413" s="24">
        <v>23.0753235</v>
      </c>
      <c r="G413" s="23">
        <v>66308.317500000005</v>
      </c>
      <c r="H413" s="23">
        <v>46756.5092</v>
      </c>
      <c r="I413" s="92">
        <v>72092.228799999997</v>
      </c>
      <c r="J413" s="93">
        <v>7.6767549180000003</v>
      </c>
      <c r="K413" s="94">
        <f t="shared" si="115"/>
        <v>-5.7352716138450006</v>
      </c>
      <c r="L413" s="94">
        <f t="shared" si="116"/>
        <v>-5.7724799999999998</v>
      </c>
      <c r="M413" s="94">
        <f t="shared" si="117"/>
        <v>-0.80728754605408004</v>
      </c>
      <c r="N413" s="94">
        <f t="shared" si="118"/>
        <v>-4.63828424189908</v>
      </c>
      <c r="O413" s="95">
        <v>30</v>
      </c>
      <c r="P413" s="96">
        <f t="shared" si="122"/>
        <v>29.712552385600485</v>
      </c>
      <c r="Q413" s="97">
        <v>3.8427741210747399</v>
      </c>
      <c r="R413" s="97">
        <v>0.63803722320977996</v>
      </c>
      <c r="S413" s="96">
        <f t="shared" si="123"/>
        <v>4.9333408161085455</v>
      </c>
      <c r="T413" s="98">
        <v>30243698</v>
      </c>
      <c r="U413" s="99">
        <f t="shared" si="124"/>
        <v>8986174.6115928069</v>
      </c>
      <c r="V413" s="100">
        <f t="shared" si="119"/>
        <v>19.242271442812388</v>
      </c>
      <c r="W413" s="97">
        <v>3.3070779415055598</v>
      </c>
      <c r="X413" s="97">
        <v>4.6299091181077836</v>
      </c>
      <c r="Y413" s="96">
        <f t="shared" si="125"/>
        <v>3.5238148686489614</v>
      </c>
      <c r="Z413" s="100">
        <f t="shared" si="120"/>
        <v>13.744479602008848</v>
      </c>
      <c r="AA413" s="93">
        <v>22.2441125924266</v>
      </c>
      <c r="AB413" s="95">
        <v>100</v>
      </c>
      <c r="AC413" s="114">
        <f t="shared" si="126"/>
        <v>100</v>
      </c>
      <c r="AD413" s="79">
        <f t="shared" si="131"/>
        <v>72.822122368919025</v>
      </c>
      <c r="AE413" s="79">
        <f t="shared" si="121"/>
        <v>72.822122368919025</v>
      </c>
      <c r="AF413" s="80">
        <f t="shared" si="127"/>
        <v>22024102.766446315</v>
      </c>
      <c r="AG413" s="96">
        <f t="shared" si="128"/>
        <v>12.091063195646054</v>
      </c>
      <c r="AH413" s="100">
        <f t="shared" si="129"/>
        <v>47.160641989933175</v>
      </c>
    </row>
    <row r="414" spans="1:34">
      <c r="A414" s="20">
        <v>2042</v>
      </c>
      <c r="B414" s="20">
        <v>43</v>
      </c>
      <c r="C414" s="20" t="s">
        <v>24</v>
      </c>
      <c r="D414" s="24">
        <v>16.494869999999999</v>
      </c>
      <c r="E414" s="24">
        <v>19.0946720447368</v>
      </c>
      <c r="F414" s="24">
        <v>23.755967640000001</v>
      </c>
      <c r="G414" s="23">
        <v>67754.165299999993</v>
      </c>
      <c r="H414" s="23">
        <v>47138.358899999999</v>
      </c>
      <c r="I414" s="92">
        <v>73901.522200000007</v>
      </c>
      <c r="J414" s="93">
        <v>7.6767549180000003</v>
      </c>
      <c r="K414" s="94">
        <f t="shared" si="115"/>
        <v>-5.8603287734581997</v>
      </c>
      <c r="L414" s="94">
        <f t="shared" si="116"/>
        <v>-5.9099200000000005</v>
      </c>
      <c r="M414" s="94">
        <f t="shared" si="117"/>
        <v>-0.82382053069812455</v>
      </c>
      <c r="N414" s="94">
        <f t="shared" si="118"/>
        <v>-4.917314386156324</v>
      </c>
      <c r="O414" s="95">
        <v>30</v>
      </c>
      <c r="P414" s="96">
        <f t="shared" si="122"/>
        <v>29.782032456907146</v>
      </c>
      <c r="Q414" s="97">
        <v>3.8427741210747399</v>
      </c>
      <c r="R414" s="97">
        <v>0.63803722320977996</v>
      </c>
      <c r="S414" s="96">
        <f t="shared" si="123"/>
        <v>4.9448769799235865</v>
      </c>
      <c r="T414" s="98">
        <v>30243698</v>
      </c>
      <c r="U414" s="99">
        <f t="shared" si="124"/>
        <v>9007187.9545289781</v>
      </c>
      <c r="V414" s="100">
        <f t="shared" si="119"/>
        <v>19.287267725009826</v>
      </c>
      <c r="W414" s="97">
        <v>3.3070779415055598</v>
      </c>
      <c r="X414" s="97">
        <v>4.6299091181077836</v>
      </c>
      <c r="Y414" s="96">
        <f t="shared" si="125"/>
        <v>3.532054985659705</v>
      </c>
      <c r="Z414" s="100">
        <f t="shared" si="120"/>
        <v>13.776619803578448</v>
      </c>
      <c r="AA414" s="93">
        <v>22.739884166481701</v>
      </c>
      <c r="AB414" s="95">
        <v>100</v>
      </c>
      <c r="AC414" s="114">
        <f t="shared" si="126"/>
        <v>100</v>
      </c>
      <c r="AD414" s="79">
        <f t="shared" si="131"/>
        <v>75.20940591523123</v>
      </c>
      <c r="AE414" s="79">
        <f t="shared" si="121"/>
        <v>75.20940591523123</v>
      </c>
      <c r="AF414" s="80">
        <f t="shared" si="127"/>
        <v>22746105.592596669</v>
      </c>
      <c r="AG414" s="96">
        <f t="shared" si="128"/>
        <v>12.487437199663088</v>
      </c>
      <c r="AH414" s="100">
        <f t="shared" si="129"/>
        <v>48.706680762131064</v>
      </c>
    </row>
    <row r="415" spans="1:34">
      <c r="A415" s="20">
        <v>2043</v>
      </c>
      <c r="B415" s="20">
        <v>44</v>
      </c>
      <c r="C415" s="20" t="s">
        <v>24</v>
      </c>
      <c r="D415" s="24">
        <v>15.54622</v>
      </c>
      <c r="E415" s="24">
        <v>18.91997924</v>
      </c>
      <c r="F415" s="24">
        <v>21.447190750000001</v>
      </c>
      <c r="G415" s="23">
        <v>69231.539699999994</v>
      </c>
      <c r="H415" s="23">
        <v>47523.326999999997</v>
      </c>
      <c r="I415" s="92">
        <v>75756.223199999993</v>
      </c>
      <c r="J415" s="93">
        <v>7.6767549180000003</v>
      </c>
      <c r="K415" s="94">
        <f t="shared" si="115"/>
        <v>-5.9881127948117996</v>
      </c>
      <c r="L415" s="94">
        <f t="shared" si="116"/>
        <v>-6.0473600000000003</v>
      </c>
      <c r="M415" s="94">
        <f t="shared" si="117"/>
        <v>-0.81628358433056003</v>
      </c>
      <c r="N415" s="94">
        <f t="shared" si="118"/>
        <v>-5.1750014611423598</v>
      </c>
      <c r="O415" s="95">
        <v>30</v>
      </c>
      <c r="P415" s="96">
        <f t="shared" si="122"/>
        <v>29.831268123218258</v>
      </c>
      <c r="Q415" s="97">
        <v>3.8427741210747399</v>
      </c>
      <c r="R415" s="97">
        <v>0.63803722320977996</v>
      </c>
      <c r="S415" s="96">
        <f t="shared" si="123"/>
        <v>4.9530518522492182</v>
      </c>
      <c r="T415" s="98">
        <v>30243698</v>
      </c>
      <c r="U415" s="99">
        <f t="shared" si="124"/>
        <v>9022078.6407563984</v>
      </c>
      <c r="V415" s="100">
        <f t="shared" si="119"/>
        <v>19.319153442653029</v>
      </c>
      <c r="W415" s="97">
        <v>3.3070779415055598</v>
      </c>
      <c r="X415" s="97">
        <v>4.6299091181077836</v>
      </c>
      <c r="Y415" s="96">
        <f t="shared" si="125"/>
        <v>3.537894180178013</v>
      </c>
      <c r="Z415" s="100">
        <f t="shared" si="120"/>
        <v>13.799395316180739</v>
      </c>
      <c r="AA415" s="93">
        <v>23.235655740536799</v>
      </c>
      <c r="AB415" s="95">
        <v>100</v>
      </c>
      <c r="AC415" s="114">
        <f t="shared" si="126"/>
        <v>100</v>
      </c>
      <c r="AD415" s="79">
        <f t="shared" si="131"/>
        <v>77.561571909326233</v>
      </c>
      <c r="AE415" s="79">
        <f t="shared" si="121"/>
        <v>77.561571909326233</v>
      </c>
      <c r="AF415" s="80">
        <f t="shared" si="127"/>
        <v>23457487.57230946</v>
      </c>
      <c r="AG415" s="96">
        <f t="shared" si="128"/>
        <v>12.877980440591626</v>
      </c>
      <c r="AH415" s="100">
        <f t="shared" si="129"/>
        <v>50.229976908135114</v>
      </c>
    </row>
    <row r="416" spans="1:34">
      <c r="A416" s="20">
        <v>2044</v>
      </c>
      <c r="B416" s="20">
        <v>45</v>
      </c>
      <c r="C416" s="20" t="s">
        <v>24</v>
      </c>
      <c r="D416" s="24">
        <v>15.894310000000001</v>
      </c>
      <c r="E416" s="24">
        <v>18.797750571578899</v>
      </c>
      <c r="F416" s="24">
        <v>22.076830000000001</v>
      </c>
      <c r="G416" s="23">
        <v>70741.128200000006</v>
      </c>
      <c r="H416" s="23">
        <v>47911.439100000003</v>
      </c>
      <c r="I416" s="92">
        <v>77657.471600000004</v>
      </c>
      <c r="J416" s="93">
        <v>7.6767549180000003</v>
      </c>
      <c r="K416" s="94">
        <f t="shared" si="115"/>
        <v>-6.1186831425308004</v>
      </c>
      <c r="L416" s="94">
        <f t="shared" si="116"/>
        <v>-6.1848000000000001</v>
      </c>
      <c r="M416" s="94">
        <f t="shared" si="117"/>
        <v>-0.81101015066019999</v>
      </c>
      <c r="N416" s="94">
        <f t="shared" si="118"/>
        <v>-5.4377383751910005</v>
      </c>
      <c r="O416" s="95">
        <v>30</v>
      </c>
      <c r="P416" s="96">
        <f t="shared" si="122"/>
        <v>29.870085777246711</v>
      </c>
      <c r="Q416" s="97">
        <v>3.8427741210747399</v>
      </c>
      <c r="R416" s="97">
        <v>0.63803722320977996</v>
      </c>
      <c r="S416" s="96">
        <f t="shared" si="123"/>
        <v>4.9594969638814641</v>
      </c>
      <c r="T416" s="98">
        <v>30243698</v>
      </c>
      <c r="U416" s="99">
        <f t="shared" si="124"/>
        <v>9033818.5348114483</v>
      </c>
      <c r="V416" s="100">
        <f t="shared" si="119"/>
        <v>19.344292307395953</v>
      </c>
      <c r="W416" s="97">
        <v>3.3070779415055598</v>
      </c>
      <c r="X416" s="97">
        <v>4.6299091181077836</v>
      </c>
      <c r="Y416" s="96">
        <f t="shared" si="125"/>
        <v>3.5424978313439026</v>
      </c>
      <c r="Z416" s="100">
        <f t="shared" si="120"/>
        <v>13.817351648139969</v>
      </c>
      <c r="AA416" s="93">
        <v>23.731427314592</v>
      </c>
      <c r="AB416" s="95">
        <v>100</v>
      </c>
      <c r="AC416" s="114">
        <f t="shared" si="126"/>
        <v>100</v>
      </c>
      <c r="AD416" s="79">
        <f t="shared" si="131"/>
        <v>79.88844674391693</v>
      </c>
      <c r="AE416" s="79">
        <f t="shared" si="121"/>
        <v>79.88844674391693</v>
      </c>
      <c r="AF416" s="80">
        <f t="shared" si="127"/>
        <v>24161220.570121069</v>
      </c>
      <c r="AG416" s="96">
        <f t="shared" si="128"/>
        <v>13.264324449227695</v>
      </c>
      <c r="AH416" s="100">
        <f t="shared" si="129"/>
        <v>51.736894139599286</v>
      </c>
    </row>
    <row r="417" spans="1:34">
      <c r="A417" s="20">
        <v>2045</v>
      </c>
      <c r="B417" s="20">
        <v>46</v>
      </c>
      <c r="C417" s="20" t="s">
        <v>24</v>
      </c>
      <c r="D417" s="24">
        <v>14.638109999999999</v>
      </c>
      <c r="E417" s="24">
        <v>18.440287407368402</v>
      </c>
      <c r="F417" s="24">
        <v>22.459209999999999</v>
      </c>
      <c r="G417" s="23">
        <v>72283.633100000006</v>
      </c>
      <c r="H417" s="23">
        <v>48302.720800000003</v>
      </c>
      <c r="I417" s="92">
        <v>79606.435400000002</v>
      </c>
      <c r="J417" s="93">
        <v>7.6767549180000003</v>
      </c>
      <c r="K417" s="94">
        <f t="shared" si="115"/>
        <v>-6.2521005613514005</v>
      </c>
      <c r="L417" s="94">
        <f t="shared" si="116"/>
        <v>-6.3222400000000007</v>
      </c>
      <c r="M417" s="94">
        <f t="shared" si="117"/>
        <v>-0.79558775990350239</v>
      </c>
      <c r="N417" s="94">
        <f t="shared" si="118"/>
        <v>-5.6931734032549031</v>
      </c>
      <c r="O417" s="95">
        <v>30</v>
      </c>
      <c r="P417" s="96">
        <f t="shared" si="122"/>
        <v>29.899272783709776</v>
      </c>
      <c r="Q417" s="97">
        <v>3.8427741210747399</v>
      </c>
      <c r="R417" s="97">
        <v>0.63803722320977996</v>
      </c>
      <c r="S417" s="96">
        <f t="shared" si="123"/>
        <v>4.9643430453764363</v>
      </c>
      <c r="T417" s="98">
        <v>30243698</v>
      </c>
      <c r="U417" s="99">
        <f t="shared" si="124"/>
        <v>9042645.7649013773</v>
      </c>
      <c r="V417" s="100">
        <f t="shared" si="119"/>
        <v>19.363194227825971</v>
      </c>
      <c r="W417" s="97">
        <v>3.3070779415055598</v>
      </c>
      <c r="X417" s="97">
        <v>4.6299091181077836</v>
      </c>
      <c r="Y417" s="96">
        <f t="shared" si="125"/>
        <v>3.5459593181260258</v>
      </c>
      <c r="Z417" s="100">
        <f t="shared" si="120"/>
        <v>13.830853019875693</v>
      </c>
      <c r="AA417" s="93">
        <v>24.227198888647099</v>
      </c>
      <c r="AB417" s="95">
        <v>100</v>
      </c>
      <c r="AC417" s="114">
        <f t="shared" si="126"/>
        <v>100</v>
      </c>
      <c r="AD417" s="79">
        <f t="shared" si="131"/>
        <v>82.190817783720576</v>
      </c>
      <c r="AE417" s="79">
        <f t="shared" si="121"/>
        <v>82.190817783720576</v>
      </c>
      <c r="AF417" s="80">
        <f t="shared" si="127"/>
        <v>24857542.714238744</v>
      </c>
      <c r="AG417" s="96">
        <f t="shared" si="128"/>
        <v>13.646599956127407</v>
      </c>
      <c r="AH417" s="100">
        <f t="shared" si="129"/>
        <v>53.227942365110962</v>
      </c>
    </row>
    <row r="418" spans="1:34">
      <c r="A418" s="20">
        <v>2046</v>
      </c>
      <c r="B418" s="20">
        <v>47</v>
      </c>
      <c r="C418" s="20" t="s">
        <v>24</v>
      </c>
      <c r="D418" s="24">
        <v>15.39892</v>
      </c>
      <c r="E418" s="24">
        <v>18.567031610000001</v>
      </c>
      <c r="F418" s="24">
        <v>21.84263</v>
      </c>
      <c r="G418" s="23">
        <v>73859.772200000007</v>
      </c>
      <c r="H418" s="23">
        <v>48697.197999999997</v>
      </c>
      <c r="I418" s="92">
        <v>81604.312300000005</v>
      </c>
      <c r="J418" s="93">
        <v>7.6767549180000003</v>
      </c>
      <c r="K418" s="94">
        <f t="shared" si="115"/>
        <v>-6.3884271366668006</v>
      </c>
      <c r="L418" s="94">
        <f t="shared" si="116"/>
        <v>-6.4596800000000005</v>
      </c>
      <c r="M418" s="94">
        <f t="shared" si="117"/>
        <v>-0.80105601178184005</v>
      </c>
      <c r="N418" s="94">
        <f t="shared" si="118"/>
        <v>-5.9724082304486412</v>
      </c>
      <c r="O418" s="95">
        <v>30</v>
      </c>
      <c r="P418" s="96">
        <f t="shared" si="122"/>
        <v>29.923751360441369</v>
      </c>
      <c r="Q418" s="97">
        <v>3.8427741210747399</v>
      </c>
      <c r="R418" s="97">
        <v>0.63803722320977996</v>
      </c>
      <c r="S418" s="96">
        <f t="shared" si="123"/>
        <v>4.9684073600183769</v>
      </c>
      <c r="T418" s="98">
        <v>30243698</v>
      </c>
      <c r="U418" s="99">
        <f t="shared" si="124"/>
        <v>9050048.9917227793</v>
      </c>
      <c r="V418" s="100">
        <f t="shared" si="119"/>
        <v>19.379046902207165</v>
      </c>
      <c r="W418" s="97">
        <v>3.3070779415055598</v>
      </c>
      <c r="X418" s="97">
        <v>4.6299091181077836</v>
      </c>
      <c r="Y418" s="96">
        <f t="shared" si="125"/>
        <v>3.5488624000131259</v>
      </c>
      <c r="Z418" s="100">
        <f t="shared" si="120"/>
        <v>13.842176358719403</v>
      </c>
      <c r="AA418" s="93">
        <v>24.7229704627022</v>
      </c>
      <c r="AB418" s="95">
        <v>100</v>
      </c>
      <c r="AC418" s="114">
        <f t="shared" si="126"/>
        <v>100</v>
      </c>
      <c r="AD418" s="79">
        <f t="shared" si="131"/>
        <v>84.473607246571106</v>
      </c>
      <c r="AE418" s="79">
        <f t="shared" si="121"/>
        <v>84.473607246571106</v>
      </c>
      <c r="AF418" s="80">
        <f t="shared" si="127"/>
        <v>25547942.665359084</v>
      </c>
      <c r="AG418" s="96">
        <f t="shared" si="128"/>
        <v>14.025624224575001</v>
      </c>
      <c r="AH418" s="100">
        <f t="shared" si="129"/>
        <v>54.7063092829342</v>
      </c>
    </row>
    <row r="419" spans="1:34">
      <c r="A419" s="20">
        <v>2047</v>
      </c>
      <c r="B419" s="20">
        <v>48</v>
      </c>
      <c r="C419" s="20" t="s">
        <v>24</v>
      </c>
      <c r="D419" s="24">
        <v>15.85636</v>
      </c>
      <c r="E419" s="24">
        <v>18.632328125789499</v>
      </c>
      <c r="F419" s="24">
        <v>22.477129999999999</v>
      </c>
      <c r="G419" s="23">
        <v>75470.278900000005</v>
      </c>
      <c r="H419" s="23">
        <v>49094.896800000002</v>
      </c>
      <c r="I419" s="92">
        <v>83652.329700000002</v>
      </c>
      <c r="J419" s="93">
        <v>7.6767549180000003</v>
      </c>
      <c r="K419" s="94">
        <f t="shared" si="115"/>
        <v>-6.5277263031766006</v>
      </c>
      <c r="L419" s="94">
        <f t="shared" si="116"/>
        <v>-6.5971200000000003</v>
      </c>
      <c r="M419" s="94">
        <f t="shared" si="117"/>
        <v>-0.80387316465906222</v>
      </c>
      <c r="N419" s="94">
        <f t="shared" si="118"/>
        <v>-6.2519645498356624</v>
      </c>
      <c r="O419" s="95">
        <v>30</v>
      </c>
      <c r="P419" s="96">
        <f t="shared" si="122"/>
        <v>29.942311185471546</v>
      </c>
      <c r="Q419" s="97">
        <v>3.8427741210747399</v>
      </c>
      <c r="R419" s="97">
        <v>0.63803722320977996</v>
      </c>
      <c r="S419" s="96">
        <f t="shared" si="123"/>
        <v>4.9714889512991567</v>
      </c>
      <c r="T419" s="98">
        <v>30243698</v>
      </c>
      <c r="U419" s="99">
        <f t="shared" si="124"/>
        <v>9055662.1691542342</v>
      </c>
      <c r="V419" s="100">
        <f t="shared" si="119"/>
        <v>19.391066508820792</v>
      </c>
      <c r="W419" s="97">
        <v>3.3070779415055598</v>
      </c>
      <c r="X419" s="97">
        <v>4.6299091181077836</v>
      </c>
      <c r="Y419" s="96">
        <f t="shared" si="125"/>
        <v>3.5510635366422552</v>
      </c>
      <c r="Z419" s="100">
        <f t="shared" si="120"/>
        <v>13.850761792014854</v>
      </c>
      <c r="AA419" s="93">
        <v>25.218742036757401</v>
      </c>
      <c r="AB419" s="95">
        <v>100</v>
      </c>
      <c r="AC419" s="114">
        <f t="shared" si="126"/>
        <v>100</v>
      </c>
      <c r="AD419" s="79">
        <f t="shared" si="131"/>
        <v>86.735604810498586</v>
      </c>
      <c r="AE419" s="79">
        <f t="shared" si="121"/>
        <v>86.735604810498586</v>
      </c>
      <c r="AF419" s="80">
        <f t="shared" si="127"/>
        <v>26232054.377360664</v>
      </c>
      <c r="AG419" s="96">
        <f t="shared" si="128"/>
        <v>14.401196298062352</v>
      </c>
      <c r="AH419" s="100">
        <f t="shared" si="129"/>
        <v>56.171211071350299</v>
      </c>
    </row>
    <row r="420" spans="1:34">
      <c r="A420" s="20">
        <v>2048</v>
      </c>
      <c r="B420" s="20">
        <v>49</v>
      </c>
      <c r="C420" s="20" t="s">
        <v>24</v>
      </c>
      <c r="D420" s="24">
        <v>16.069839999999999</v>
      </c>
      <c r="E420" s="24">
        <v>18.614821123157899</v>
      </c>
      <c r="F420" s="24">
        <v>24.419339879999999</v>
      </c>
      <c r="G420" s="23">
        <v>77115.902600000001</v>
      </c>
      <c r="H420" s="23">
        <v>49495.843500000003</v>
      </c>
      <c r="I420" s="92">
        <v>85751.745999999999</v>
      </c>
      <c r="J420" s="93">
        <v>7.6767549180000003</v>
      </c>
      <c r="K420" s="94">
        <f t="shared" si="115"/>
        <v>-6.6700628794844006</v>
      </c>
      <c r="L420" s="94">
        <f t="shared" si="116"/>
        <v>-6.7345600000000001</v>
      </c>
      <c r="M420" s="94">
        <f t="shared" si="117"/>
        <v>-0.80311784253752438</v>
      </c>
      <c r="N420" s="94">
        <f t="shared" si="118"/>
        <v>-6.5309858040219249</v>
      </c>
      <c r="O420" s="95">
        <v>30</v>
      </c>
      <c r="P420" s="96">
        <f t="shared" si="122"/>
        <v>29.956336594454534</v>
      </c>
      <c r="Q420" s="97">
        <v>3.8427741210747399</v>
      </c>
      <c r="R420" s="97">
        <v>0.63803722320977996</v>
      </c>
      <c r="S420" s="96">
        <f t="shared" si="123"/>
        <v>4.9738176681895956</v>
      </c>
      <c r="T420" s="98">
        <v>30243698</v>
      </c>
      <c r="U420" s="99">
        <f t="shared" si="124"/>
        <v>9059903.9714903142</v>
      </c>
      <c r="V420" s="100">
        <f t="shared" si="119"/>
        <v>19.400149563122042</v>
      </c>
      <c r="W420" s="97">
        <v>3.3070779415055598</v>
      </c>
      <c r="X420" s="97">
        <v>4.6299091181077836</v>
      </c>
      <c r="Y420" s="96">
        <f t="shared" si="125"/>
        <v>3.5527269058497115</v>
      </c>
      <c r="Z420" s="100">
        <f t="shared" si="120"/>
        <v>13.857249687944318</v>
      </c>
      <c r="AA420" s="93">
        <v>25.7145136108124</v>
      </c>
      <c r="AB420" s="95">
        <v>100</v>
      </c>
      <c r="AC420" s="114">
        <f t="shared" si="126"/>
        <v>100</v>
      </c>
      <c r="AD420" s="79">
        <f t="shared" si="131"/>
        <v>88.978194811157209</v>
      </c>
      <c r="AE420" s="79">
        <f t="shared" si="121"/>
        <v>88.978194811157209</v>
      </c>
      <c r="AF420" s="80">
        <f t="shared" si="127"/>
        <v>26910296.524538055</v>
      </c>
      <c r="AG420" s="96">
        <f t="shared" si="128"/>
        <v>14.773546025560274</v>
      </c>
      <c r="AH420" s="100">
        <f t="shared" si="129"/>
        <v>57.623544245814386</v>
      </c>
    </row>
    <row r="421" spans="1:34">
      <c r="A421" s="20">
        <v>2049</v>
      </c>
      <c r="B421" s="20">
        <v>50</v>
      </c>
      <c r="C421" s="20" t="s">
        <v>24</v>
      </c>
      <c r="D421" s="24">
        <v>17.000990000000002</v>
      </c>
      <c r="E421" s="24">
        <v>19.395722057894702</v>
      </c>
      <c r="F421" s="24">
        <v>22.9757569</v>
      </c>
      <c r="G421" s="23">
        <v>78797.409</v>
      </c>
      <c r="H421" s="23">
        <v>49900.064599999998</v>
      </c>
      <c r="I421" s="92">
        <v>87903.851299999995</v>
      </c>
      <c r="J421" s="93">
        <v>7.6767549180000003</v>
      </c>
      <c r="K421" s="94">
        <f t="shared" si="115"/>
        <v>-6.815503094046</v>
      </c>
      <c r="L421" s="94">
        <f t="shared" si="116"/>
        <v>-6.8719999999999999</v>
      </c>
      <c r="M421" s="94">
        <f t="shared" si="117"/>
        <v>-0.83680903246580907</v>
      </c>
      <c r="N421" s="94">
        <f t="shared" si="118"/>
        <v>-6.8475572085118088</v>
      </c>
      <c r="O421" s="95">
        <v>30</v>
      </c>
      <c r="P421" s="96">
        <f t="shared" si="122"/>
        <v>29.968172395832696</v>
      </c>
      <c r="Q421" s="97">
        <v>3.8427741210747399</v>
      </c>
      <c r="R421" s="97">
        <v>0.63803722320977996</v>
      </c>
      <c r="S421" s="96">
        <f t="shared" si="123"/>
        <v>4.9757828323152644</v>
      </c>
      <c r="T421" s="98">
        <v>30243698</v>
      </c>
      <c r="U421" s="99">
        <f t="shared" si="124"/>
        <v>9063483.5555150062</v>
      </c>
      <c r="V421" s="100">
        <f t="shared" si="119"/>
        <v>19.407814596401792</v>
      </c>
      <c r="W421" s="97">
        <v>3.3070779415055598</v>
      </c>
      <c r="X421" s="97">
        <v>4.6299091181077836</v>
      </c>
      <c r="Y421" s="96">
        <f t="shared" si="125"/>
        <v>3.5541305945109034</v>
      </c>
      <c r="Z421" s="100">
        <f t="shared" si="120"/>
        <v>13.862724711715565</v>
      </c>
      <c r="AA421" s="93">
        <v>26.210285184867502</v>
      </c>
      <c r="AB421" s="95">
        <v>100</v>
      </c>
      <c r="AC421" s="114">
        <f t="shared" si="126"/>
        <v>100</v>
      </c>
      <c r="AD421" s="79">
        <f t="shared" si="131"/>
        <v>91.203722056989321</v>
      </c>
      <c r="AE421" s="79">
        <f t="shared" si="121"/>
        <v>91.203722056989321</v>
      </c>
      <c r="AF421" s="80">
        <f t="shared" si="127"/>
        <v>27583378.263675235</v>
      </c>
      <c r="AG421" s="96">
        <f t="shared" si="128"/>
        <v>15.143062728694336</v>
      </c>
      <c r="AH421" s="100">
        <f t="shared" si="129"/>
        <v>59.064827337617359</v>
      </c>
    </row>
    <row r="422" spans="1:34">
      <c r="A422" s="20">
        <v>2050</v>
      </c>
      <c r="B422" s="20">
        <v>51</v>
      </c>
      <c r="C422" s="20" t="s">
        <v>24</v>
      </c>
      <c r="D422" s="24">
        <v>17.578320000000001</v>
      </c>
      <c r="E422" s="24">
        <v>19.706617873684198</v>
      </c>
      <c r="F422" s="24">
        <v>22.703706669999999</v>
      </c>
      <c r="G422" s="23">
        <v>80515.580499999996</v>
      </c>
      <c r="H422" s="23">
        <v>50307.587</v>
      </c>
      <c r="I422" s="92">
        <v>90109.967799999999</v>
      </c>
      <c r="J422" s="93">
        <v>7.6767549180000003</v>
      </c>
      <c r="K422" s="94">
        <f t="shared" si="115"/>
        <v>-6.9641146197669999</v>
      </c>
      <c r="L422" s="94">
        <f t="shared" si="116"/>
        <v>-7.0094400000000006</v>
      </c>
      <c r="M422" s="94">
        <f t="shared" si="117"/>
        <v>-0.8502223215422311</v>
      </c>
      <c r="N422" s="94">
        <f t="shared" si="118"/>
        <v>-7.1470220233092316</v>
      </c>
      <c r="O422" s="95">
        <v>30</v>
      </c>
      <c r="P422" s="96">
        <f t="shared" si="122"/>
        <v>29.976402429964178</v>
      </c>
      <c r="Q422" s="97">
        <v>3.8427741210747399</v>
      </c>
      <c r="R422" s="97">
        <v>0.63803722320977996</v>
      </c>
      <c r="S422" s="96">
        <f t="shared" si="123"/>
        <v>4.9771493107911597</v>
      </c>
      <c r="T422" s="98">
        <v>30243698</v>
      </c>
      <c r="U422" s="99">
        <f t="shared" si="124"/>
        <v>9065972.6221830267</v>
      </c>
      <c r="V422" s="100">
        <f t="shared" si="119"/>
        <v>19.413144483537916</v>
      </c>
      <c r="W422" s="97">
        <v>3.3070779415055598</v>
      </c>
      <c r="X422" s="97">
        <v>4.6299091181077836</v>
      </c>
      <c r="Y422" s="96">
        <f t="shared" si="125"/>
        <v>3.5551066505651137</v>
      </c>
      <c r="Z422" s="100">
        <f t="shared" si="120"/>
        <v>13.866531773955654</v>
      </c>
      <c r="AA422" s="93">
        <v>26.706056758922699</v>
      </c>
      <c r="AB422" s="95">
        <v>100</v>
      </c>
      <c r="AC422" s="114">
        <f t="shared" si="126"/>
        <v>100</v>
      </c>
      <c r="AD422" s="79">
        <f t="shared" si="131"/>
        <v>93.4107703883531</v>
      </c>
      <c r="AE422" s="79">
        <f t="shared" si="121"/>
        <v>93.4107703883531</v>
      </c>
      <c r="AF422" s="80">
        <f t="shared" si="127"/>
        <v>28250871.29572694</v>
      </c>
      <c r="AG422" s="96">
        <f t="shared" si="128"/>
        <v>15.509511274579538</v>
      </c>
      <c r="AH422" s="100">
        <f t="shared" si="129"/>
        <v>60.494143221637117</v>
      </c>
    </row>
    <row r="423" spans="1:34">
      <c r="A423" s="20">
        <v>2016</v>
      </c>
      <c r="B423" s="20">
        <v>17</v>
      </c>
      <c r="C423" s="20" t="s">
        <v>26</v>
      </c>
      <c r="D423" s="24">
        <v>17.934850000000001</v>
      </c>
      <c r="E423" s="24">
        <v>20.7854491352632</v>
      </c>
      <c r="F423" s="24">
        <v>24.558720000000001</v>
      </c>
      <c r="G423" s="23">
        <v>21196.2219</v>
      </c>
      <c r="H423" s="23">
        <v>21148.423900000002</v>
      </c>
      <c r="I423" s="92">
        <v>21320.733100000001</v>
      </c>
      <c r="J423" s="93">
        <v>3.3116287170000001</v>
      </c>
      <c r="K423" s="94">
        <f t="shared" si="115"/>
        <v>-1.8333460170186</v>
      </c>
      <c r="L423" s="94">
        <f t="shared" si="116"/>
        <v>-2.3364799999999999</v>
      </c>
      <c r="M423" s="94">
        <f t="shared" si="117"/>
        <v>-0.89676741749179556</v>
      </c>
      <c r="N423" s="94">
        <f t="shared" si="118"/>
        <v>-1.7549647175103953</v>
      </c>
      <c r="O423" s="95">
        <v>60</v>
      </c>
      <c r="P423" s="96">
        <f t="shared" si="122"/>
        <v>51.15467426320955</v>
      </c>
      <c r="Q423" s="97">
        <v>48.627694016915399</v>
      </c>
      <c r="R423" s="97">
        <v>0.73806439010385605</v>
      </c>
      <c r="S423" s="96">
        <f t="shared" si="123"/>
        <v>0.77641854552888634</v>
      </c>
      <c r="T423" s="98">
        <v>1540961</v>
      </c>
      <c r="U423" s="99">
        <f t="shared" si="124"/>
        <v>788273.58007309644</v>
      </c>
      <c r="V423" s="100">
        <f t="shared" si="119"/>
        <v>1.6879456336621814</v>
      </c>
      <c r="W423" s="97">
        <v>2.8636573766160298</v>
      </c>
      <c r="X423" s="97">
        <v>2.8636573766160298</v>
      </c>
      <c r="Y423" s="96">
        <f t="shared" si="125"/>
        <v>0.77641854552888634</v>
      </c>
      <c r="Z423" s="100">
        <f t="shared" si="120"/>
        <v>1.6879456336621814</v>
      </c>
      <c r="AA423" s="93">
        <v>79.765725344637801</v>
      </c>
      <c r="AC423" s="114">
        <f t="shared" si="126"/>
        <v>79.765725344637801</v>
      </c>
      <c r="AD423" s="79">
        <f>O423/(EXP(N423)+1)</f>
        <v>51.15467426320955</v>
      </c>
      <c r="AE423" s="79">
        <f t="shared" si="121"/>
        <v>51.15467426320955</v>
      </c>
      <c r="AF423" s="80">
        <f t="shared" si="127"/>
        <v>788273.58007309644</v>
      </c>
      <c r="AG423" s="96">
        <f t="shared" si="128"/>
        <v>0.77641854552888634</v>
      </c>
      <c r="AH423" s="100">
        <f t="shared" si="129"/>
        <v>1.6879456336621814</v>
      </c>
    </row>
    <row r="424" spans="1:34">
      <c r="A424" s="20">
        <v>2017</v>
      </c>
      <c r="B424" s="20">
        <v>18</v>
      </c>
      <c r="C424" s="20" t="s">
        <v>26</v>
      </c>
      <c r="D424" s="24">
        <v>16.133109999999999</v>
      </c>
      <c r="E424" s="24">
        <v>21.7263213636842</v>
      </c>
      <c r="F424" s="24">
        <v>25.35313</v>
      </c>
      <c r="G424" s="23">
        <v>21521.192999999999</v>
      </c>
      <c r="H424" s="23">
        <v>21424.240600000001</v>
      </c>
      <c r="I424" s="92">
        <v>21774.775799999999</v>
      </c>
      <c r="J424" s="93">
        <v>3.3116287170000001</v>
      </c>
      <c r="K424" s="94">
        <f t="shared" si="115"/>
        <v>-1.8614540673419999</v>
      </c>
      <c r="L424" s="94">
        <f t="shared" si="116"/>
        <v>-2.4739200000000001</v>
      </c>
      <c r="M424" s="94">
        <f t="shared" si="117"/>
        <v>-0.93736040891479111</v>
      </c>
      <c r="N424" s="94">
        <f t="shared" si="118"/>
        <v>-1.9611057592567911</v>
      </c>
      <c r="O424" s="95">
        <v>60</v>
      </c>
      <c r="P424" s="96">
        <f t="shared" si="122"/>
        <v>52.59915426790505</v>
      </c>
      <c r="Q424" s="97">
        <v>48.627694016915399</v>
      </c>
      <c r="R424" s="97">
        <v>0.73806439010385605</v>
      </c>
      <c r="S424" s="96">
        <f t="shared" si="123"/>
        <v>0.79834266254154862</v>
      </c>
      <c r="T424" s="98">
        <v>1540961</v>
      </c>
      <c r="U424" s="99">
        <f t="shared" si="124"/>
        <v>810532.45359825238</v>
      </c>
      <c r="V424" s="100">
        <f t="shared" si="119"/>
        <v>1.7356089948692657</v>
      </c>
      <c r="W424" s="97">
        <v>2.8636573766160298</v>
      </c>
      <c r="X424" s="97">
        <v>2.8636573766160298</v>
      </c>
      <c r="Y424" s="96">
        <f t="shared" si="125"/>
        <v>0.79834266254154873</v>
      </c>
      <c r="Z424" s="100">
        <f t="shared" si="120"/>
        <v>1.7356089948692657</v>
      </c>
      <c r="AA424" s="93">
        <v>79.961839352743496</v>
      </c>
      <c r="AC424" s="114">
        <f t="shared" si="126"/>
        <v>79.961839352743496</v>
      </c>
      <c r="AD424" s="79">
        <f t="shared" ref="AD424:AD427" si="132">O424/(EXP(N424)+1)</f>
        <v>52.59915426790505</v>
      </c>
      <c r="AE424" s="79">
        <f t="shared" si="121"/>
        <v>52.59915426790505</v>
      </c>
      <c r="AF424" s="80">
        <f t="shared" si="127"/>
        <v>810532.45359825238</v>
      </c>
      <c r="AG424" s="96">
        <f t="shared" si="128"/>
        <v>0.79834266254154873</v>
      </c>
      <c r="AH424" s="100">
        <f t="shared" si="129"/>
        <v>1.7356089948692657</v>
      </c>
    </row>
    <row r="425" spans="1:34">
      <c r="A425" s="20">
        <v>2018</v>
      </c>
      <c r="B425" s="20">
        <v>19</v>
      </c>
      <c r="C425" s="20" t="s">
        <v>26</v>
      </c>
      <c r="D425" s="24">
        <v>17.752469999999999</v>
      </c>
      <c r="E425" s="24">
        <v>20.945247275263199</v>
      </c>
      <c r="F425" s="24">
        <v>25.395154219999998</v>
      </c>
      <c r="G425" s="23">
        <v>21851.1463</v>
      </c>
      <c r="H425" s="23">
        <v>21703.654600000002</v>
      </c>
      <c r="I425" s="92">
        <v>22238.487700000001</v>
      </c>
      <c r="J425" s="93">
        <v>3.3116287170000001</v>
      </c>
      <c r="K425" s="94">
        <f t="shared" si="115"/>
        <v>-1.8899930480722</v>
      </c>
      <c r="L425" s="94">
        <f t="shared" si="116"/>
        <v>-2.6113600000000003</v>
      </c>
      <c r="M425" s="94">
        <f t="shared" si="117"/>
        <v>-0.90366174844395553</v>
      </c>
      <c r="N425" s="94">
        <f t="shared" si="118"/>
        <v>-2.0933860795161561</v>
      </c>
      <c r="O425" s="95">
        <v>60</v>
      </c>
      <c r="P425" s="96">
        <f t="shared" si="122"/>
        <v>53.415520608462288</v>
      </c>
      <c r="Q425" s="97">
        <v>48.627694016915399</v>
      </c>
      <c r="R425" s="97">
        <v>0.73806439010385605</v>
      </c>
      <c r="S425" s="96">
        <f t="shared" si="123"/>
        <v>0.8107333575441763</v>
      </c>
      <c r="T425" s="98">
        <v>1540961</v>
      </c>
      <c r="U425" s="99">
        <f t="shared" si="124"/>
        <v>823112.34052336647</v>
      </c>
      <c r="V425" s="100">
        <f t="shared" si="119"/>
        <v>1.7625465527730095</v>
      </c>
      <c r="W425" s="97">
        <v>2.8636573766160298</v>
      </c>
      <c r="X425" s="97">
        <v>2.8636573766160298</v>
      </c>
      <c r="Y425" s="96">
        <f t="shared" si="125"/>
        <v>0.81073335754417619</v>
      </c>
      <c r="Z425" s="100">
        <f t="shared" si="120"/>
        <v>1.7625465527730095</v>
      </c>
      <c r="AA425" s="93">
        <v>80.157953360849206</v>
      </c>
      <c r="AC425" s="114">
        <f t="shared" si="126"/>
        <v>80.157953360849206</v>
      </c>
      <c r="AD425" s="79">
        <f t="shared" si="132"/>
        <v>53.415520608462288</v>
      </c>
      <c r="AE425" s="79">
        <f t="shared" si="121"/>
        <v>53.415520608462288</v>
      </c>
      <c r="AF425" s="80">
        <f t="shared" si="127"/>
        <v>823112.34052336647</v>
      </c>
      <c r="AG425" s="96">
        <f t="shared" si="128"/>
        <v>0.81073335754417619</v>
      </c>
      <c r="AH425" s="100">
        <f t="shared" si="129"/>
        <v>1.7625465527730095</v>
      </c>
    </row>
    <row r="426" spans="1:34">
      <c r="A426" s="20">
        <v>2019</v>
      </c>
      <c r="B426" s="20">
        <v>20</v>
      </c>
      <c r="C426" s="20" t="s">
        <v>26</v>
      </c>
      <c r="D426" s="24">
        <v>18.350200000000001</v>
      </c>
      <c r="E426" s="24">
        <v>21.971446684736801</v>
      </c>
      <c r="F426" s="24">
        <v>26.22757476</v>
      </c>
      <c r="G426" s="23">
        <v>22186.158299999999</v>
      </c>
      <c r="H426" s="23">
        <v>21986.712599999999</v>
      </c>
      <c r="I426" s="92">
        <v>22712.074700000001</v>
      </c>
      <c r="J426" s="93">
        <v>3.3116287170000001</v>
      </c>
      <c r="K426" s="94">
        <f t="shared" si="115"/>
        <v>-1.9189695760001999</v>
      </c>
      <c r="L426" s="94">
        <f t="shared" si="116"/>
        <v>-2.7488000000000001</v>
      </c>
      <c r="M426" s="94">
        <f t="shared" si="117"/>
        <v>-0.94793609576628457</v>
      </c>
      <c r="N426" s="94">
        <f t="shared" si="118"/>
        <v>-2.3040769547664848</v>
      </c>
      <c r="O426" s="95">
        <v>60</v>
      </c>
      <c r="P426" s="96">
        <f t="shared" si="122"/>
        <v>54.552847693674074</v>
      </c>
      <c r="Q426" s="97">
        <v>48.627694016915399</v>
      </c>
      <c r="R426" s="97">
        <v>0.73806439010385605</v>
      </c>
      <c r="S426" s="96">
        <f t="shared" si="123"/>
        <v>0.82799555017875692</v>
      </c>
      <c r="T426" s="98">
        <v>1540961</v>
      </c>
      <c r="U426" s="99">
        <f t="shared" si="124"/>
        <v>840638.10734891694</v>
      </c>
      <c r="V426" s="100">
        <f t="shared" si="119"/>
        <v>1.800074820036548</v>
      </c>
      <c r="W426" s="97">
        <v>2.8636573766160298</v>
      </c>
      <c r="X426" s="97">
        <v>2.8636573766160298</v>
      </c>
      <c r="Y426" s="96">
        <f t="shared" si="125"/>
        <v>0.82799555017875681</v>
      </c>
      <c r="Z426" s="100">
        <f t="shared" si="120"/>
        <v>1.800074820036548</v>
      </c>
      <c r="AA426" s="93">
        <v>80.354067368954901</v>
      </c>
      <c r="AC426" s="114">
        <f t="shared" si="126"/>
        <v>80.354067368954901</v>
      </c>
      <c r="AD426" s="79">
        <f t="shared" si="132"/>
        <v>54.552847693674074</v>
      </c>
      <c r="AE426" s="79">
        <f t="shared" si="121"/>
        <v>54.552847693674074</v>
      </c>
      <c r="AF426" s="80">
        <f t="shared" si="127"/>
        <v>840638.10734891694</v>
      </c>
      <c r="AG426" s="96">
        <f t="shared" si="128"/>
        <v>0.82799555017875681</v>
      </c>
      <c r="AH426" s="100">
        <f t="shared" si="129"/>
        <v>1.800074820036548</v>
      </c>
    </row>
    <row r="427" spans="1:34">
      <c r="A427" s="20">
        <v>2020</v>
      </c>
      <c r="B427" s="20">
        <v>21</v>
      </c>
      <c r="C427" s="20" t="s">
        <v>26</v>
      </c>
      <c r="D427" s="24">
        <v>18.945060000000002</v>
      </c>
      <c r="E427" s="24">
        <v>21.891332414210499</v>
      </c>
      <c r="F427" s="24">
        <v>26.922864910000001</v>
      </c>
      <c r="G427" s="23">
        <v>22526.3066</v>
      </c>
      <c r="H427" s="23">
        <v>22273.462299999999</v>
      </c>
      <c r="I427" s="92">
        <v>23195.747200000002</v>
      </c>
      <c r="J427" s="93">
        <v>3.3116287170000001</v>
      </c>
      <c r="K427" s="94">
        <f t="shared" si="115"/>
        <v>-1.9483903630604</v>
      </c>
      <c r="L427" s="94">
        <f t="shared" si="116"/>
        <v>-2.8862399999999999</v>
      </c>
      <c r="M427" s="94">
        <f t="shared" si="117"/>
        <v>-0.9444796456786978</v>
      </c>
      <c r="N427" s="94">
        <f t="shared" si="118"/>
        <v>-2.4674812917390976</v>
      </c>
      <c r="O427" s="95">
        <v>60</v>
      </c>
      <c r="P427" s="96">
        <f t="shared" si="122"/>
        <v>55.30982771050472</v>
      </c>
      <c r="Q427" s="97">
        <v>48.627694016915399</v>
      </c>
      <c r="R427" s="97">
        <v>0.73806439010385605</v>
      </c>
      <c r="S427" s="96">
        <f t="shared" si="123"/>
        <v>0.83948488780288033</v>
      </c>
      <c r="T427" s="98">
        <v>1540961</v>
      </c>
      <c r="U427" s="99">
        <f t="shared" si="124"/>
        <v>852302.87418607075</v>
      </c>
      <c r="V427" s="100">
        <f t="shared" si="119"/>
        <v>1.8250528133984916</v>
      </c>
      <c r="W427" s="97">
        <v>2.8636573766160298</v>
      </c>
      <c r="X427" s="97">
        <v>2.8636573766160298</v>
      </c>
      <c r="Y427" s="96">
        <f t="shared" si="125"/>
        <v>0.83948488780288044</v>
      </c>
      <c r="Z427" s="100">
        <f t="shared" si="120"/>
        <v>1.8250528133984916</v>
      </c>
      <c r="AA427" s="93">
        <v>80.550181377060596</v>
      </c>
      <c r="AC427" s="114">
        <f t="shared" si="126"/>
        <v>80.550181377060596</v>
      </c>
      <c r="AD427" s="79">
        <f t="shared" si="132"/>
        <v>55.30982771050472</v>
      </c>
      <c r="AE427" s="79">
        <f t="shared" si="121"/>
        <v>55.30982771050472</v>
      </c>
      <c r="AF427" s="80">
        <f t="shared" si="127"/>
        <v>852302.87418607075</v>
      </c>
      <c r="AG427" s="96">
        <f t="shared" si="128"/>
        <v>0.83948488780288044</v>
      </c>
      <c r="AH427" s="100">
        <f t="shared" si="129"/>
        <v>1.8250528133984916</v>
      </c>
    </row>
    <row r="428" spans="1:34">
      <c r="A428" s="20">
        <v>2021</v>
      </c>
      <c r="B428" s="20">
        <v>22</v>
      </c>
      <c r="C428" s="20" t="s">
        <v>26</v>
      </c>
      <c r="D428" s="24">
        <v>18.676349999999999</v>
      </c>
      <c r="E428" s="24">
        <v>21.646879978421101</v>
      </c>
      <c r="F428" s="24">
        <v>24.84028</v>
      </c>
      <c r="G428" s="23">
        <v>22871.669900000001</v>
      </c>
      <c r="H428" s="23">
        <v>22563.951799999999</v>
      </c>
      <c r="I428" s="92">
        <v>23689.719799999999</v>
      </c>
      <c r="J428" s="93">
        <v>3.3116287170000001</v>
      </c>
      <c r="K428" s="94">
        <f t="shared" si="115"/>
        <v>-1.9782622163306001</v>
      </c>
      <c r="L428" s="94">
        <f t="shared" si="116"/>
        <v>-3.0236800000000001</v>
      </c>
      <c r="M428" s="94">
        <f t="shared" si="117"/>
        <v>-0.93393298978899997</v>
      </c>
      <c r="N428" s="94">
        <f t="shared" si="118"/>
        <v>-2.6242464891196002</v>
      </c>
      <c r="O428" s="95">
        <v>60</v>
      </c>
      <c r="P428" s="96">
        <f t="shared" si="122"/>
        <v>55.944350049665076</v>
      </c>
      <c r="Q428" s="97">
        <v>48.627694016915399</v>
      </c>
      <c r="R428" s="97">
        <v>0.73806439010385605</v>
      </c>
      <c r="S428" s="96">
        <f t="shared" si="123"/>
        <v>0.84911557979285535</v>
      </c>
      <c r="T428" s="98">
        <v>1540961</v>
      </c>
      <c r="U428" s="99">
        <f t="shared" si="124"/>
        <v>862080.61596881936</v>
      </c>
      <c r="V428" s="100">
        <f t="shared" si="119"/>
        <v>1.8459900831059657</v>
      </c>
      <c r="W428" s="97">
        <v>2.8636573766160298</v>
      </c>
      <c r="X428" s="97">
        <v>3.4363888519392356</v>
      </c>
      <c r="Y428" s="96">
        <f t="shared" si="125"/>
        <v>0.70759631649404631</v>
      </c>
      <c r="Z428" s="100">
        <f t="shared" si="120"/>
        <v>1.5383250692549715</v>
      </c>
      <c r="AA428" s="93">
        <v>80.746295385166306</v>
      </c>
      <c r="AB428" s="95">
        <v>80</v>
      </c>
      <c r="AC428" s="114">
        <f t="shared" si="126"/>
        <v>80.746295385166306</v>
      </c>
      <c r="AD428" s="79">
        <f>(P428/100+0.03*(AC428/100-AA428/100)+(AF427-U427)/T428)*100</f>
        <v>55.944350049665069</v>
      </c>
      <c r="AE428" s="79">
        <f t="shared" si="121"/>
        <v>55.944350049665069</v>
      </c>
      <c r="AF428" s="80">
        <f t="shared" si="127"/>
        <v>862080.61596881936</v>
      </c>
      <c r="AG428" s="96">
        <f t="shared" si="128"/>
        <v>0.84911557979285524</v>
      </c>
      <c r="AH428" s="100">
        <f t="shared" si="129"/>
        <v>1.8459900831059657</v>
      </c>
    </row>
    <row r="429" spans="1:34">
      <c r="A429" s="20">
        <v>2022</v>
      </c>
      <c r="B429" s="20">
        <v>23</v>
      </c>
      <c r="C429" s="20" t="s">
        <v>26</v>
      </c>
      <c r="D429" s="24">
        <v>18.281960000000002</v>
      </c>
      <c r="E429" s="24">
        <v>22.042438199999999</v>
      </c>
      <c r="F429" s="24">
        <v>24.24465</v>
      </c>
      <c r="G429" s="23">
        <v>23222.328099999999</v>
      </c>
      <c r="H429" s="23">
        <v>22858.229800000001</v>
      </c>
      <c r="I429" s="92">
        <v>24194.212</v>
      </c>
      <c r="J429" s="93">
        <v>3.3116287170000001</v>
      </c>
      <c r="K429" s="94">
        <f t="shared" si="115"/>
        <v>-2.0085920466813998</v>
      </c>
      <c r="L429" s="94">
        <f t="shared" si="116"/>
        <v>-3.1611200000000004</v>
      </c>
      <c r="M429" s="94">
        <f t="shared" si="117"/>
        <v>-0.95099895370080001</v>
      </c>
      <c r="N429" s="94">
        <f t="shared" si="118"/>
        <v>-2.8090822833822</v>
      </c>
      <c r="O429" s="95">
        <v>60</v>
      </c>
      <c r="P429" s="96">
        <f t="shared" si="122"/>
        <v>56.589878694302584</v>
      </c>
      <c r="Q429" s="97">
        <v>48.627694016915399</v>
      </c>
      <c r="R429" s="97">
        <v>0.73806439010385605</v>
      </c>
      <c r="S429" s="96">
        <f t="shared" si="123"/>
        <v>0.85891332395965092</v>
      </c>
      <c r="T429" s="98">
        <v>1540961</v>
      </c>
      <c r="U429" s="99">
        <f t="shared" si="124"/>
        <v>872027.96062651207</v>
      </c>
      <c r="V429" s="100">
        <f t="shared" si="119"/>
        <v>1.867290526766564</v>
      </c>
      <c r="W429" s="97">
        <v>2.8636573766160298</v>
      </c>
      <c r="X429" s="97">
        <v>3.4363888519392356</v>
      </c>
      <c r="Y429" s="96">
        <f t="shared" si="125"/>
        <v>0.7157611032997091</v>
      </c>
      <c r="Z429" s="100">
        <f t="shared" si="120"/>
        <v>1.5560754389721367</v>
      </c>
      <c r="AA429" s="93">
        <v>80.942409393272001</v>
      </c>
      <c r="AB429" s="95">
        <v>80</v>
      </c>
      <c r="AC429" s="114">
        <f t="shared" si="126"/>
        <v>80.942409393272001</v>
      </c>
      <c r="AD429" s="79">
        <f t="shared" ref="AD429:AD457" si="133">(P429/100+0.03*(AC429/100-AA429/100)+(AF428-U428)/T429)*100</f>
        <v>56.589878694302584</v>
      </c>
      <c r="AE429" s="79">
        <f t="shared" si="121"/>
        <v>56.589878694302584</v>
      </c>
      <c r="AF429" s="80">
        <f t="shared" si="127"/>
        <v>872027.96062651207</v>
      </c>
      <c r="AG429" s="96">
        <f t="shared" si="128"/>
        <v>0.85891332395965103</v>
      </c>
      <c r="AH429" s="100">
        <f t="shared" si="129"/>
        <v>1.867290526766564</v>
      </c>
    </row>
    <row r="430" spans="1:34">
      <c r="A430" s="20">
        <v>2023</v>
      </c>
      <c r="B430" s="20">
        <v>24</v>
      </c>
      <c r="C430" s="20" t="s">
        <v>26</v>
      </c>
      <c r="D430" s="24">
        <v>18.467580000000002</v>
      </c>
      <c r="E430" s="24">
        <v>21.2225755194737</v>
      </c>
      <c r="F430" s="24">
        <v>26.17849</v>
      </c>
      <c r="G430" s="23">
        <v>23578.362499999999</v>
      </c>
      <c r="H430" s="23">
        <v>23156.345700000002</v>
      </c>
      <c r="I430" s="92">
        <v>24709.447800000002</v>
      </c>
      <c r="J430" s="93">
        <v>3.3116287170000001</v>
      </c>
      <c r="K430" s="94">
        <f t="shared" si="115"/>
        <v>-2.039386886075</v>
      </c>
      <c r="L430" s="94">
        <f t="shared" si="116"/>
        <v>-3.2985600000000002</v>
      </c>
      <c r="M430" s="94">
        <f t="shared" si="117"/>
        <v>-0.91562679821217341</v>
      </c>
      <c r="N430" s="94">
        <f t="shared" si="118"/>
        <v>-2.9419449672871734</v>
      </c>
      <c r="O430" s="95">
        <v>60</v>
      </c>
      <c r="P430" s="96">
        <f t="shared" si="122"/>
        <v>56.992884083601552</v>
      </c>
      <c r="Q430" s="97">
        <v>48.627694016915399</v>
      </c>
      <c r="R430" s="97">
        <v>0.73806439010385605</v>
      </c>
      <c r="S430" s="96">
        <f t="shared" si="123"/>
        <v>0.86503008381994873</v>
      </c>
      <c r="T430" s="98">
        <v>1540961</v>
      </c>
      <c r="U430" s="99">
        <f t="shared" si="124"/>
        <v>878238.11650350736</v>
      </c>
      <c r="V430" s="100">
        <f t="shared" si="119"/>
        <v>1.8805884550010279</v>
      </c>
      <c r="W430" s="97">
        <v>2.8636573766160298</v>
      </c>
      <c r="X430" s="97">
        <v>3.4363888519392356</v>
      </c>
      <c r="Y430" s="96">
        <f t="shared" si="125"/>
        <v>0.72085840318329064</v>
      </c>
      <c r="Z430" s="100">
        <f t="shared" si="120"/>
        <v>1.5671570458341897</v>
      </c>
      <c r="AA430" s="93">
        <v>81.138523401377697</v>
      </c>
      <c r="AB430" s="95">
        <v>80</v>
      </c>
      <c r="AC430" s="114">
        <f t="shared" si="126"/>
        <v>81.138523401377697</v>
      </c>
      <c r="AD430" s="79">
        <f t="shared" si="133"/>
        <v>56.992884083601545</v>
      </c>
      <c r="AE430" s="79">
        <f t="shared" si="121"/>
        <v>56.992884083601545</v>
      </c>
      <c r="AF430" s="80">
        <f t="shared" si="127"/>
        <v>878238.11650350725</v>
      </c>
      <c r="AG430" s="96">
        <f t="shared" si="128"/>
        <v>0.8650300838199485</v>
      </c>
      <c r="AH430" s="100">
        <f t="shared" si="129"/>
        <v>1.8805884550010274</v>
      </c>
    </row>
    <row r="431" spans="1:34">
      <c r="A431" s="20">
        <v>2024</v>
      </c>
      <c r="B431" s="20">
        <v>25</v>
      </c>
      <c r="C431" s="20" t="s">
        <v>26</v>
      </c>
      <c r="D431" s="24">
        <v>17.93271</v>
      </c>
      <c r="E431" s="24">
        <v>21.920835734736801</v>
      </c>
      <c r="F431" s="24">
        <v>26.323479890000002</v>
      </c>
      <c r="G431" s="23">
        <v>23939.855500000001</v>
      </c>
      <c r="H431" s="23">
        <v>23458.349699999999</v>
      </c>
      <c r="I431" s="92">
        <v>25235.655999999999</v>
      </c>
      <c r="J431" s="93">
        <v>3.3116287170000001</v>
      </c>
      <c r="K431" s="94">
        <f t="shared" si="115"/>
        <v>-2.070653861617</v>
      </c>
      <c r="L431" s="94">
        <f t="shared" si="116"/>
        <v>-3.4359999999999999</v>
      </c>
      <c r="M431" s="94">
        <f t="shared" si="117"/>
        <v>-0.94575253693948458</v>
      </c>
      <c r="N431" s="94">
        <f t="shared" si="118"/>
        <v>-3.1407776815564845</v>
      </c>
      <c r="O431" s="95">
        <v>60</v>
      </c>
      <c r="P431" s="96">
        <f t="shared" si="122"/>
        <v>57.512627694611375</v>
      </c>
      <c r="Q431" s="97">
        <v>48.627694016915399</v>
      </c>
      <c r="R431" s="97">
        <v>0.73806439010385605</v>
      </c>
      <c r="S431" s="96">
        <f t="shared" si="123"/>
        <v>0.87291868020572216</v>
      </c>
      <c r="T431" s="98">
        <v>1540961</v>
      </c>
      <c r="U431" s="99">
        <f t="shared" si="124"/>
        <v>886247.16284916038</v>
      </c>
      <c r="V431" s="100">
        <f t="shared" si="119"/>
        <v>1.8977383825778082</v>
      </c>
      <c r="W431" s="97">
        <v>2.8636573766160298</v>
      </c>
      <c r="X431" s="97">
        <v>3.4363888519392356</v>
      </c>
      <c r="Y431" s="96">
        <f t="shared" si="125"/>
        <v>0.72743223350476849</v>
      </c>
      <c r="Z431" s="100">
        <f t="shared" si="120"/>
        <v>1.5814486521481734</v>
      </c>
      <c r="AA431" s="93">
        <v>81.334637409483406</v>
      </c>
      <c r="AB431" s="95">
        <v>80</v>
      </c>
      <c r="AC431" s="114">
        <f t="shared" si="126"/>
        <v>81.334637409483406</v>
      </c>
      <c r="AD431" s="79">
        <f t="shared" si="133"/>
        <v>57.512627694611361</v>
      </c>
      <c r="AE431" s="79">
        <f t="shared" si="121"/>
        <v>57.512627694611361</v>
      </c>
      <c r="AF431" s="80">
        <f t="shared" si="127"/>
        <v>886247.16284916014</v>
      </c>
      <c r="AG431" s="96">
        <f t="shared" si="128"/>
        <v>0.87291868020572194</v>
      </c>
      <c r="AH431" s="100">
        <f t="shared" si="129"/>
        <v>1.8977383825778078</v>
      </c>
    </row>
    <row r="432" spans="1:34">
      <c r="A432" s="20">
        <v>2025</v>
      </c>
      <c r="B432" s="20">
        <v>26</v>
      </c>
      <c r="C432" s="20" t="s">
        <v>26</v>
      </c>
      <c r="D432" s="24">
        <v>18.725169999999999</v>
      </c>
      <c r="E432" s="24">
        <v>21.979418670000001</v>
      </c>
      <c r="F432" s="24">
        <v>25.899667149999999</v>
      </c>
      <c r="G432" s="23">
        <v>24306.890599999999</v>
      </c>
      <c r="H432" s="23">
        <v>23764.292399999998</v>
      </c>
      <c r="I432" s="92">
        <v>25773.070199999998</v>
      </c>
      <c r="J432" s="93">
        <v>3.3116287170000001</v>
      </c>
      <c r="K432" s="94">
        <f t="shared" si="115"/>
        <v>-2.1024001955563998</v>
      </c>
      <c r="L432" s="94">
        <f t="shared" si="116"/>
        <v>-3.5734400000000002</v>
      </c>
      <c r="M432" s="94">
        <f t="shared" si="117"/>
        <v>-0.94828003909848013</v>
      </c>
      <c r="N432" s="94">
        <f t="shared" si="118"/>
        <v>-3.3124915176548799</v>
      </c>
      <c r="O432" s="95">
        <v>60</v>
      </c>
      <c r="P432" s="96">
        <f t="shared" si="122"/>
        <v>57.891291957864695</v>
      </c>
      <c r="Q432" s="97">
        <v>48.627694016915399</v>
      </c>
      <c r="R432" s="97">
        <v>0.73806439010385605</v>
      </c>
      <c r="S432" s="96">
        <f t="shared" si="123"/>
        <v>0.87866599383352806</v>
      </c>
      <c r="T432" s="98">
        <v>1540961</v>
      </c>
      <c r="U432" s="99">
        <f t="shared" si="124"/>
        <v>892082.23146683141</v>
      </c>
      <c r="V432" s="100">
        <f t="shared" si="119"/>
        <v>1.9102331291281158</v>
      </c>
      <c r="W432" s="97">
        <v>2.8636573766160298</v>
      </c>
      <c r="X432" s="97">
        <v>3.4363888519392356</v>
      </c>
      <c r="Y432" s="96">
        <f t="shared" si="125"/>
        <v>0.7322216615279401</v>
      </c>
      <c r="Z432" s="100">
        <f t="shared" si="120"/>
        <v>1.5918609409400966</v>
      </c>
      <c r="AA432" s="93">
        <v>81.530751417589201</v>
      </c>
      <c r="AB432" s="95">
        <v>80</v>
      </c>
      <c r="AC432" s="114">
        <f t="shared" si="126"/>
        <v>81.530751417589201</v>
      </c>
      <c r="AD432" s="79">
        <f t="shared" si="133"/>
        <v>57.891291957864688</v>
      </c>
      <c r="AE432" s="79">
        <f t="shared" si="121"/>
        <v>57.891291957864688</v>
      </c>
      <c r="AF432" s="80">
        <f t="shared" si="127"/>
        <v>892082.23146683129</v>
      </c>
      <c r="AG432" s="96">
        <f t="shared" si="128"/>
        <v>0.87866599383352795</v>
      </c>
      <c r="AH432" s="100">
        <f t="shared" si="129"/>
        <v>1.9102331291281154</v>
      </c>
    </row>
    <row r="433" spans="1:34">
      <c r="A433" s="20">
        <v>2026</v>
      </c>
      <c r="B433" s="20">
        <v>27</v>
      </c>
      <c r="C433" s="20" t="s">
        <v>26</v>
      </c>
      <c r="D433" s="24">
        <v>18.887039999999999</v>
      </c>
      <c r="E433" s="24">
        <v>22.550761847894702</v>
      </c>
      <c r="F433" s="24">
        <v>26.164180000000002</v>
      </c>
      <c r="G433" s="23">
        <v>24679.553</v>
      </c>
      <c r="H433" s="23">
        <v>24074.225200000001</v>
      </c>
      <c r="I433" s="92">
        <v>26321.929100000001</v>
      </c>
      <c r="J433" s="93">
        <v>3.3116287170000001</v>
      </c>
      <c r="K433" s="94">
        <f t="shared" si="115"/>
        <v>-2.1346332571820001</v>
      </c>
      <c r="L433" s="94">
        <f t="shared" si="116"/>
        <v>-3.7108800000000004</v>
      </c>
      <c r="M433" s="94">
        <f t="shared" si="117"/>
        <v>-0.97293006916556901</v>
      </c>
      <c r="N433" s="94">
        <f t="shared" si="118"/>
        <v>-3.5068146093475696</v>
      </c>
      <c r="O433" s="95">
        <v>60</v>
      </c>
      <c r="P433" s="96">
        <f t="shared" si="122"/>
        <v>58.252862688093046</v>
      </c>
      <c r="Q433" s="97">
        <v>48.627694016915399</v>
      </c>
      <c r="R433" s="97">
        <v>0.73806439010385605</v>
      </c>
      <c r="S433" s="96">
        <f t="shared" si="123"/>
        <v>0.88415386418971975</v>
      </c>
      <c r="T433" s="98">
        <v>1540961</v>
      </c>
      <c r="U433" s="99">
        <f t="shared" si="124"/>
        <v>897653.8954070654</v>
      </c>
      <c r="V433" s="100">
        <f t="shared" si="119"/>
        <v>1.9221638420910936</v>
      </c>
      <c r="W433" s="97">
        <v>2.8636573766160298</v>
      </c>
      <c r="X433" s="97">
        <v>3.4363888519392356</v>
      </c>
      <c r="Y433" s="96">
        <f t="shared" si="125"/>
        <v>0.73679488682476657</v>
      </c>
      <c r="Z433" s="100">
        <f t="shared" si="120"/>
        <v>1.6018032017425781</v>
      </c>
      <c r="AA433" s="93">
        <v>81.726865425694896</v>
      </c>
      <c r="AB433" s="95">
        <v>80</v>
      </c>
      <c r="AC433" s="114">
        <f t="shared" si="126"/>
        <v>81.726865425694896</v>
      </c>
      <c r="AD433" s="79">
        <f t="shared" si="133"/>
        <v>58.252862688093032</v>
      </c>
      <c r="AE433" s="79">
        <f t="shared" si="121"/>
        <v>58.252862688093032</v>
      </c>
      <c r="AF433" s="80">
        <f t="shared" si="127"/>
        <v>897653.89540706528</v>
      </c>
      <c r="AG433" s="96">
        <f t="shared" si="128"/>
        <v>0.88415386418971964</v>
      </c>
      <c r="AH433" s="100">
        <f t="shared" si="129"/>
        <v>1.9221638420910936</v>
      </c>
    </row>
    <row r="434" spans="1:34">
      <c r="A434" s="20">
        <v>2027</v>
      </c>
      <c r="B434" s="20">
        <v>28</v>
      </c>
      <c r="C434" s="20" t="s">
        <v>26</v>
      </c>
      <c r="D434" s="24">
        <v>18.523309999999999</v>
      </c>
      <c r="E434" s="24">
        <v>21.804245657368401</v>
      </c>
      <c r="F434" s="24">
        <v>24.472490000000001</v>
      </c>
      <c r="G434" s="23">
        <v>25057.928899999999</v>
      </c>
      <c r="H434" s="23">
        <v>24388.200099999998</v>
      </c>
      <c r="I434" s="92">
        <v>26882.4764</v>
      </c>
      <c r="J434" s="93">
        <v>3.3116287170000001</v>
      </c>
      <c r="K434" s="94">
        <f t="shared" si="115"/>
        <v>-2.1673605022765998</v>
      </c>
      <c r="L434" s="94">
        <f t="shared" si="116"/>
        <v>-3.8483200000000002</v>
      </c>
      <c r="M434" s="94">
        <f t="shared" si="117"/>
        <v>-0.94072237464150232</v>
      </c>
      <c r="N434" s="94">
        <f t="shared" si="118"/>
        <v>-3.6447741599181023</v>
      </c>
      <c r="O434" s="95">
        <v>60</v>
      </c>
      <c r="P434" s="96">
        <f t="shared" si="122"/>
        <v>58.472276712700385</v>
      </c>
      <c r="Q434" s="97">
        <v>48.627694016915399</v>
      </c>
      <c r="R434" s="97">
        <v>0.73806439010385605</v>
      </c>
      <c r="S434" s="96">
        <f t="shared" si="123"/>
        <v>0.88748409979981713</v>
      </c>
      <c r="T434" s="98">
        <v>1540961</v>
      </c>
      <c r="U434" s="99">
        <f t="shared" si="124"/>
        <v>901034.97995479498</v>
      </c>
      <c r="V434" s="100">
        <f t="shared" si="119"/>
        <v>1.92940382455867</v>
      </c>
      <c r="W434" s="97">
        <v>2.8636573766160298</v>
      </c>
      <c r="X434" s="97">
        <v>3.4363888519392356</v>
      </c>
      <c r="Y434" s="96">
        <f t="shared" si="125"/>
        <v>0.7395700831665144</v>
      </c>
      <c r="Z434" s="100">
        <f t="shared" si="120"/>
        <v>1.6078365204655585</v>
      </c>
      <c r="AA434" s="93">
        <v>81.922979433800606</v>
      </c>
      <c r="AB434" s="95">
        <v>80</v>
      </c>
      <c r="AC434" s="114">
        <f t="shared" si="126"/>
        <v>81.922979433800606</v>
      </c>
      <c r="AD434" s="79">
        <f t="shared" si="133"/>
        <v>58.472276712700378</v>
      </c>
      <c r="AE434" s="79">
        <f t="shared" si="121"/>
        <v>58.472276712700378</v>
      </c>
      <c r="AF434" s="80">
        <f t="shared" si="127"/>
        <v>901034.97995479475</v>
      </c>
      <c r="AG434" s="96">
        <f t="shared" si="128"/>
        <v>0.88748409979981702</v>
      </c>
      <c r="AH434" s="100">
        <f t="shared" si="129"/>
        <v>1.9294038245586693</v>
      </c>
    </row>
    <row r="435" spans="1:34">
      <c r="A435" s="20">
        <v>2028</v>
      </c>
      <c r="B435" s="20">
        <v>29</v>
      </c>
      <c r="C435" s="20" t="s">
        <v>26</v>
      </c>
      <c r="D435" s="24">
        <v>18.786449999999999</v>
      </c>
      <c r="E435" s="24">
        <v>21.830460645789501</v>
      </c>
      <c r="F435" s="24">
        <v>25.747150000000001</v>
      </c>
      <c r="G435" s="23">
        <v>25442.105899999999</v>
      </c>
      <c r="H435" s="23">
        <v>24706.269899999999</v>
      </c>
      <c r="I435" s="92">
        <v>27454.960999999999</v>
      </c>
      <c r="J435" s="93">
        <v>3.3116287170000001</v>
      </c>
      <c r="K435" s="94">
        <f t="shared" si="115"/>
        <v>-2.2005895077146</v>
      </c>
      <c r="L435" s="94">
        <f t="shared" si="116"/>
        <v>-3.98576</v>
      </c>
      <c r="M435" s="94">
        <f t="shared" si="117"/>
        <v>-0.94185339410194224</v>
      </c>
      <c r="N435" s="94">
        <f t="shared" si="118"/>
        <v>-3.8165741848165422</v>
      </c>
      <c r="O435" s="95">
        <v>60</v>
      </c>
      <c r="P435" s="96">
        <f t="shared" si="122"/>
        <v>58.708239649428819</v>
      </c>
      <c r="Q435" s="97">
        <v>48.627694016915399</v>
      </c>
      <c r="R435" s="97">
        <v>0.73806439010385605</v>
      </c>
      <c r="S435" s="96">
        <f t="shared" si="123"/>
        <v>0.89106551250104471</v>
      </c>
      <c r="T435" s="98">
        <v>1540961</v>
      </c>
      <c r="U435" s="99">
        <f t="shared" si="124"/>
        <v>904671.07678423484</v>
      </c>
      <c r="V435" s="100">
        <f t="shared" si="119"/>
        <v>1.9371898698124723</v>
      </c>
      <c r="W435" s="97">
        <v>2.8636573766160298</v>
      </c>
      <c r="X435" s="97">
        <v>3.4363888519392356</v>
      </c>
      <c r="Y435" s="96">
        <f t="shared" si="125"/>
        <v>0.74255459375087063</v>
      </c>
      <c r="Z435" s="100">
        <f t="shared" si="120"/>
        <v>1.6143248915103936</v>
      </c>
      <c r="AA435" s="93">
        <v>82.119093441906301</v>
      </c>
      <c r="AB435" s="95">
        <v>80</v>
      </c>
      <c r="AC435" s="114">
        <f t="shared" si="126"/>
        <v>82.119093441906301</v>
      </c>
      <c r="AD435" s="79">
        <f t="shared" si="133"/>
        <v>58.708239649428805</v>
      </c>
      <c r="AE435" s="79">
        <f t="shared" si="121"/>
        <v>58.708239649428805</v>
      </c>
      <c r="AF435" s="80">
        <f t="shared" si="127"/>
        <v>904671.07678423461</v>
      </c>
      <c r="AG435" s="96">
        <f t="shared" si="128"/>
        <v>0.89106551250104438</v>
      </c>
      <c r="AH435" s="100">
        <f t="shared" si="129"/>
        <v>1.9371898698124717</v>
      </c>
    </row>
    <row r="436" spans="1:34">
      <c r="A436" s="20">
        <v>2029</v>
      </c>
      <c r="B436" s="20">
        <v>30</v>
      </c>
      <c r="C436" s="20" t="s">
        <v>26</v>
      </c>
      <c r="D436" s="24">
        <v>17.949560000000002</v>
      </c>
      <c r="E436" s="24">
        <v>21.810184186315801</v>
      </c>
      <c r="F436" s="24">
        <v>24.69284</v>
      </c>
      <c r="G436" s="23">
        <v>25832.172900000001</v>
      </c>
      <c r="H436" s="23">
        <v>25028.4879</v>
      </c>
      <c r="I436" s="92">
        <v>28039.637200000001</v>
      </c>
      <c r="J436" s="93">
        <v>3.3116287170000001</v>
      </c>
      <c r="K436" s="94">
        <f t="shared" si="115"/>
        <v>-2.2343279628126003</v>
      </c>
      <c r="L436" s="94">
        <f t="shared" si="116"/>
        <v>-4.1232000000000006</v>
      </c>
      <c r="M436" s="94">
        <f t="shared" si="117"/>
        <v>-0.94097858653440902</v>
      </c>
      <c r="N436" s="94">
        <f t="shared" si="118"/>
        <v>-3.9868778323470098</v>
      </c>
      <c r="O436" s="95">
        <v>60</v>
      </c>
      <c r="P436" s="96">
        <f t="shared" si="122"/>
        <v>58.906832706186371</v>
      </c>
      <c r="Q436" s="97">
        <v>48.627694016915399</v>
      </c>
      <c r="R436" s="97">
        <v>0.73806439010385605</v>
      </c>
      <c r="S436" s="96">
        <f t="shared" si="123"/>
        <v>0.89407973035113719</v>
      </c>
      <c r="T436" s="98">
        <v>1540961</v>
      </c>
      <c r="U436" s="99">
        <f t="shared" si="124"/>
        <v>907731.31833757658</v>
      </c>
      <c r="V436" s="100">
        <f t="shared" si="119"/>
        <v>1.9437428249012827</v>
      </c>
      <c r="W436" s="97">
        <v>2.8636573766160298</v>
      </c>
      <c r="X436" s="97">
        <v>3.4363888519392356</v>
      </c>
      <c r="Y436" s="96">
        <f t="shared" si="125"/>
        <v>0.74506644195928107</v>
      </c>
      <c r="Z436" s="100">
        <f t="shared" si="120"/>
        <v>1.6197856874177357</v>
      </c>
      <c r="AA436" s="93">
        <v>82.315207450011997</v>
      </c>
      <c r="AB436" s="95">
        <v>80</v>
      </c>
      <c r="AC436" s="114">
        <f t="shared" si="126"/>
        <v>82.315207450011997</v>
      </c>
      <c r="AD436" s="79">
        <f t="shared" si="133"/>
        <v>58.906832706186364</v>
      </c>
      <c r="AE436" s="79">
        <f t="shared" si="121"/>
        <v>58.906832706186364</v>
      </c>
      <c r="AF436" s="80">
        <f t="shared" si="127"/>
        <v>907731.31833757635</v>
      </c>
      <c r="AG436" s="96">
        <f t="shared" si="128"/>
        <v>0.89407973035113697</v>
      </c>
      <c r="AH436" s="100">
        <f t="shared" si="129"/>
        <v>1.943742824901282</v>
      </c>
    </row>
    <row r="437" spans="1:34">
      <c r="A437" s="20">
        <v>2030</v>
      </c>
      <c r="B437" s="20">
        <v>31</v>
      </c>
      <c r="C437" s="20" t="s">
        <v>26</v>
      </c>
      <c r="D437" s="24">
        <v>18.015360000000001</v>
      </c>
      <c r="E437" s="24">
        <v>21.029410445263199</v>
      </c>
      <c r="F437" s="24">
        <v>25.430086119999999</v>
      </c>
      <c r="G437" s="23">
        <v>26228.220300000001</v>
      </c>
      <c r="H437" s="23">
        <v>25354.908299999999</v>
      </c>
      <c r="I437" s="92">
        <v>28636.764500000001</v>
      </c>
      <c r="J437" s="93">
        <v>3.3116287170000001</v>
      </c>
      <c r="K437" s="94">
        <f t="shared" si="115"/>
        <v>-2.2685836866282001</v>
      </c>
      <c r="L437" s="94">
        <f t="shared" si="116"/>
        <v>-4.2606400000000004</v>
      </c>
      <c r="M437" s="94">
        <f t="shared" si="117"/>
        <v>-0.90729288425043553</v>
      </c>
      <c r="N437" s="94">
        <f t="shared" si="118"/>
        <v>-4.1248878538786364</v>
      </c>
      <c r="O437" s="95">
        <v>60</v>
      </c>
      <c r="P437" s="96">
        <f t="shared" si="122"/>
        <v>59.045511163632227</v>
      </c>
      <c r="Q437" s="97">
        <v>48.627694016915399</v>
      </c>
      <c r="R437" s="97">
        <v>0.73806439010385605</v>
      </c>
      <c r="S437" s="96">
        <f t="shared" si="123"/>
        <v>0.89618457272922147</v>
      </c>
      <c r="T437" s="98">
        <v>1540961</v>
      </c>
      <c r="U437" s="99">
        <f t="shared" si="124"/>
        <v>909868.2992822188</v>
      </c>
      <c r="V437" s="100">
        <f t="shared" si="119"/>
        <v>1.9483187839920257</v>
      </c>
      <c r="W437" s="97">
        <v>2.8636573766160298</v>
      </c>
      <c r="X437" s="97">
        <v>3.4363888519392356</v>
      </c>
      <c r="Y437" s="96">
        <f t="shared" si="125"/>
        <v>0.74682047727435119</v>
      </c>
      <c r="Z437" s="100">
        <f t="shared" si="120"/>
        <v>1.6235989866600216</v>
      </c>
      <c r="AA437" s="93">
        <v>82.511321458117706</v>
      </c>
      <c r="AB437" s="95">
        <v>80</v>
      </c>
      <c r="AC437" s="114">
        <f t="shared" si="126"/>
        <v>82.511321458117706</v>
      </c>
      <c r="AD437" s="79">
        <f t="shared" si="133"/>
        <v>59.045511163632213</v>
      </c>
      <c r="AE437" s="79">
        <f t="shared" si="121"/>
        <v>59.045511163632213</v>
      </c>
      <c r="AF437" s="80">
        <f t="shared" si="127"/>
        <v>909868.29928221856</v>
      </c>
      <c r="AG437" s="96">
        <f t="shared" si="128"/>
        <v>0.89618457272922125</v>
      </c>
      <c r="AH437" s="100">
        <f t="shared" si="129"/>
        <v>1.9483187839920253</v>
      </c>
    </row>
    <row r="438" spans="1:34">
      <c r="A438" s="20">
        <v>2031</v>
      </c>
      <c r="B438" s="20">
        <v>32</v>
      </c>
      <c r="C438" s="20" t="s">
        <v>26</v>
      </c>
      <c r="D438" s="24">
        <v>19.177389999999999</v>
      </c>
      <c r="E438" s="24">
        <v>21.5486615594737</v>
      </c>
      <c r="F438" s="24">
        <v>24.51454</v>
      </c>
      <c r="G438" s="23">
        <v>26630.3397</v>
      </c>
      <c r="H438" s="23">
        <v>25685.585800000001</v>
      </c>
      <c r="I438" s="92">
        <v>29246.608100000001</v>
      </c>
      <c r="J438" s="93">
        <v>3.3116287170000001</v>
      </c>
      <c r="K438" s="94">
        <f t="shared" si="115"/>
        <v>-2.3033646020118002</v>
      </c>
      <c r="L438" s="94">
        <f t="shared" si="116"/>
        <v>-4.3980800000000002</v>
      </c>
      <c r="M438" s="94">
        <f t="shared" si="117"/>
        <v>-0.92969545432193335</v>
      </c>
      <c r="N438" s="94">
        <f t="shared" si="118"/>
        <v>-4.3195113393337339</v>
      </c>
      <c r="O438" s="95">
        <v>60</v>
      </c>
      <c r="P438" s="96">
        <f t="shared" si="122"/>
        <v>59.212101030807197</v>
      </c>
      <c r="Q438" s="97">
        <v>48.627694016915399</v>
      </c>
      <c r="R438" s="97">
        <v>0.73806439010385605</v>
      </c>
      <c r="S438" s="96">
        <f t="shared" si="123"/>
        <v>0.89871305060997808</v>
      </c>
      <c r="T438" s="98">
        <v>1540961</v>
      </c>
      <c r="U438" s="99">
        <f t="shared" si="124"/>
        <v>912435.38416533696</v>
      </c>
      <c r="V438" s="100">
        <f t="shared" si="119"/>
        <v>1.9538157330579802</v>
      </c>
      <c r="W438" s="97">
        <v>2.8636573766160298</v>
      </c>
      <c r="X438" s="97">
        <v>3.7227545896008389</v>
      </c>
      <c r="Y438" s="96">
        <f t="shared" si="125"/>
        <v>0.69131773123844464</v>
      </c>
      <c r="Z438" s="100">
        <f t="shared" si="120"/>
        <v>1.5029351792753693</v>
      </c>
      <c r="AA438" s="93">
        <v>82.707435466223401</v>
      </c>
      <c r="AB438" s="95">
        <v>90</v>
      </c>
      <c r="AC438" s="114">
        <f t="shared" si="126"/>
        <v>90</v>
      </c>
      <c r="AD438" s="79">
        <f t="shared" si="133"/>
        <v>59.430877966820482</v>
      </c>
      <c r="AE438" s="79">
        <f t="shared" si="121"/>
        <v>59.430877966820482</v>
      </c>
      <c r="AF438" s="80">
        <f t="shared" si="127"/>
        <v>915806.65142629656</v>
      </c>
      <c r="AG438" s="96">
        <f t="shared" si="128"/>
        <v>0.90203361657782488</v>
      </c>
      <c r="AH438" s="100">
        <f t="shared" si="129"/>
        <v>1.9610346935773946</v>
      </c>
    </row>
    <row r="439" spans="1:34">
      <c r="A439" s="20">
        <v>2032</v>
      </c>
      <c r="B439" s="20">
        <v>33</v>
      </c>
      <c r="C439" s="20" t="s">
        <v>26</v>
      </c>
      <c r="D439" s="24">
        <v>19.58165</v>
      </c>
      <c r="E439" s="24">
        <v>22.379753483684201</v>
      </c>
      <c r="F439" s="24">
        <v>26.299009999999999</v>
      </c>
      <c r="G439" s="23">
        <v>27038.624199999998</v>
      </c>
      <c r="H439" s="23">
        <v>26020.576000000001</v>
      </c>
      <c r="I439" s="92">
        <v>29869.438900000001</v>
      </c>
      <c r="J439" s="93">
        <v>3.3116287170000001</v>
      </c>
      <c r="K439" s="94">
        <f t="shared" si="115"/>
        <v>-2.3386787615547999</v>
      </c>
      <c r="L439" s="94">
        <f t="shared" si="116"/>
        <v>-4.53552</v>
      </c>
      <c r="M439" s="94">
        <f t="shared" si="117"/>
        <v>-0.96555208430007122</v>
      </c>
      <c r="N439" s="94">
        <f t="shared" si="118"/>
        <v>-4.5281221288548714</v>
      </c>
      <c r="O439" s="95">
        <v>60</v>
      </c>
      <c r="P439" s="96">
        <f t="shared" si="122"/>
        <v>59.358868434630743</v>
      </c>
      <c r="Q439" s="97">
        <v>48.627694016915399</v>
      </c>
      <c r="R439" s="97">
        <v>0.73806439010385605</v>
      </c>
      <c r="S439" s="96">
        <f t="shared" si="123"/>
        <v>0.90094066589341049</v>
      </c>
      <c r="T439" s="98">
        <v>1540961</v>
      </c>
      <c r="U439" s="99">
        <f t="shared" si="124"/>
        <v>914697.01261897024</v>
      </c>
      <c r="V439" s="100">
        <f t="shared" si="119"/>
        <v>1.9586586022975183</v>
      </c>
      <c r="W439" s="97">
        <v>2.8636573766160298</v>
      </c>
      <c r="X439" s="97">
        <v>3.7227545896008389</v>
      </c>
      <c r="Y439" s="96">
        <f t="shared" si="125"/>
        <v>0.69303128145646953</v>
      </c>
      <c r="Z439" s="100">
        <f t="shared" si="120"/>
        <v>1.5066604633057832</v>
      </c>
      <c r="AA439" s="93">
        <v>82.903549474329097</v>
      </c>
      <c r="AB439" s="95">
        <v>90</v>
      </c>
      <c r="AC439" s="114">
        <f t="shared" si="126"/>
        <v>90</v>
      </c>
      <c r="AD439" s="79">
        <f t="shared" si="133"/>
        <v>59.790538886414147</v>
      </c>
      <c r="AE439" s="79">
        <f t="shared" si="121"/>
        <v>59.790538886414147</v>
      </c>
      <c r="AF439" s="80">
        <f t="shared" si="127"/>
        <v>921348.88592947635</v>
      </c>
      <c r="AG439" s="96">
        <f t="shared" si="128"/>
        <v>0.90749250009329152</v>
      </c>
      <c r="AH439" s="100">
        <f t="shared" si="129"/>
        <v>1.9729023887112422</v>
      </c>
    </row>
    <row r="440" spans="1:34">
      <c r="A440" s="20">
        <v>2033</v>
      </c>
      <c r="B440" s="20">
        <v>34</v>
      </c>
      <c r="C440" s="20" t="s">
        <v>26</v>
      </c>
      <c r="D440" s="24">
        <v>19.309799999999999</v>
      </c>
      <c r="E440" s="24">
        <v>22.445233856315799</v>
      </c>
      <c r="F440" s="24">
        <v>24.84151</v>
      </c>
      <c r="G440" s="23">
        <v>27453.168300000001</v>
      </c>
      <c r="H440" s="23">
        <v>26359.9352</v>
      </c>
      <c r="I440" s="92">
        <v>30505.533299999999</v>
      </c>
      <c r="J440" s="93">
        <v>3.3116287170000001</v>
      </c>
      <c r="K440" s="94">
        <f t="shared" si="115"/>
        <v>-2.3745343389402001</v>
      </c>
      <c r="L440" s="94">
        <f t="shared" si="116"/>
        <v>-4.6729599999999998</v>
      </c>
      <c r="M440" s="94">
        <f t="shared" si="117"/>
        <v>-0.9683771694968889</v>
      </c>
      <c r="N440" s="94">
        <f t="shared" si="118"/>
        <v>-4.704242791437089</v>
      </c>
      <c r="O440" s="95">
        <v>60</v>
      </c>
      <c r="P440" s="96">
        <f t="shared" si="122"/>
        <v>59.461471162410469</v>
      </c>
      <c r="Q440" s="97">
        <v>48.627694016915399</v>
      </c>
      <c r="R440" s="97">
        <v>0.73806439010385605</v>
      </c>
      <c r="S440" s="96">
        <f t="shared" si="123"/>
        <v>0.9024979558540529</v>
      </c>
      <c r="T440" s="98">
        <v>1540961</v>
      </c>
      <c r="U440" s="99">
        <f t="shared" si="124"/>
        <v>916278.08063899202</v>
      </c>
      <c r="V440" s="100">
        <f t="shared" si="119"/>
        <v>1.9620441741705108</v>
      </c>
      <c r="W440" s="97">
        <v>2.8636573766160298</v>
      </c>
      <c r="X440" s="97">
        <v>3.7227545896008389</v>
      </c>
      <c r="Y440" s="96">
        <f t="shared" si="125"/>
        <v>0.69422919681080986</v>
      </c>
      <c r="Z440" s="100">
        <f t="shared" si="120"/>
        <v>1.5092647493619311</v>
      </c>
      <c r="AA440" s="93">
        <v>83.099663482434806</v>
      </c>
      <c r="AB440" s="95">
        <v>90</v>
      </c>
      <c r="AC440" s="114">
        <f t="shared" si="126"/>
        <v>90</v>
      </c>
      <c r="AD440" s="79">
        <f t="shared" si="133"/>
        <v>60.100151709720841</v>
      </c>
      <c r="AE440" s="79">
        <f t="shared" si="121"/>
        <v>60.100151709720841</v>
      </c>
      <c r="AF440" s="80">
        <f t="shared" si="127"/>
        <v>926119.89878763142</v>
      </c>
      <c r="AG440" s="96">
        <f t="shared" si="128"/>
        <v>0.91219176055015572</v>
      </c>
      <c r="AH440" s="100">
        <f t="shared" si="129"/>
        <v>1.9831186518534401</v>
      </c>
    </row>
    <row r="441" spans="1:34">
      <c r="A441" s="20">
        <v>2034</v>
      </c>
      <c r="B441" s="20">
        <v>35</v>
      </c>
      <c r="C441" s="20" t="s">
        <v>26</v>
      </c>
      <c r="D441" s="24">
        <v>18.129470000000001</v>
      </c>
      <c r="E441" s="24">
        <v>22.1411301026316</v>
      </c>
      <c r="F441" s="24">
        <v>26.493764469999999</v>
      </c>
      <c r="G441" s="23">
        <v>27874.067999999999</v>
      </c>
      <c r="H441" s="23">
        <v>26703.7202</v>
      </c>
      <c r="I441" s="92">
        <v>31155.173900000002</v>
      </c>
      <c r="J441" s="93">
        <v>3.3116287170000001</v>
      </c>
      <c r="K441" s="94">
        <f t="shared" si="115"/>
        <v>-2.410939637592</v>
      </c>
      <c r="L441" s="94">
        <f t="shared" si="116"/>
        <v>-4.8104000000000005</v>
      </c>
      <c r="M441" s="94">
        <f t="shared" si="117"/>
        <v>-0.95525691714793781</v>
      </c>
      <c r="N441" s="94">
        <f t="shared" si="118"/>
        <v>-4.8649678377399379</v>
      </c>
      <c r="O441" s="95">
        <v>60</v>
      </c>
      <c r="P441" s="96">
        <f t="shared" si="122"/>
        <v>59.540816683223831</v>
      </c>
      <c r="Q441" s="97">
        <v>48.627694016915399</v>
      </c>
      <c r="R441" s="97">
        <v>0.73806439010385605</v>
      </c>
      <c r="S441" s="96">
        <f t="shared" si="123"/>
        <v>0.90370225115553726</v>
      </c>
      <c r="T441" s="98">
        <v>1540961</v>
      </c>
      <c r="U441" s="99">
        <f t="shared" si="124"/>
        <v>917500.76416997286</v>
      </c>
      <c r="V441" s="100">
        <f t="shared" si="119"/>
        <v>1.9646623303280197</v>
      </c>
      <c r="W441" s="97">
        <v>2.8636573766160298</v>
      </c>
      <c r="X441" s="97">
        <v>3.7227545896008389</v>
      </c>
      <c r="Y441" s="96">
        <f t="shared" si="125"/>
        <v>0.69515557781195159</v>
      </c>
      <c r="Z441" s="100">
        <f t="shared" si="120"/>
        <v>1.5112787156369381</v>
      </c>
      <c r="AA441" s="93">
        <v>83.295777490540502</v>
      </c>
      <c r="AB441" s="95">
        <v>90</v>
      </c>
      <c r="AC441" s="114">
        <f t="shared" si="126"/>
        <v>90</v>
      </c>
      <c r="AD441" s="79">
        <f t="shared" si="133"/>
        <v>60.380623905817984</v>
      </c>
      <c r="AE441" s="79">
        <f t="shared" si="121"/>
        <v>60.380623905817984</v>
      </c>
      <c r="AF441" s="80">
        <f t="shared" si="127"/>
        <v>930441.86594533187</v>
      </c>
      <c r="AG441" s="96">
        <f t="shared" si="128"/>
        <v>0.91644872861204907</v>
      </c>
      <c r="AH441" s="100">
        <f t="shared" si="129"/>
        <v>1.9923733646550481</v>
      </c>
    </row>
    <row r="442" spans="1:34">
      <c r="A442" s="20">
        <v>2035</v>
      </c>
      <c r="B442" s="20">
        <v>36</v>
      </c>
      <c r="C442" s="20" t="s">
        <v>26</v>
      </c>
      <c r="D442" s="24">
        <v>19.059650000000001</v>
      </c>
      <c r="E442" s="24">
        <v>22.537332502105301</v>
      </c>
      <c r="F442" s="24">
        <v>25.671195770000001</v>
      </c>
      <c r="G442" s="23">
        <v>28301.4208</v>
      </c>
      <c r="H442" s="23">
        <v>27051.9889</v>
      </c>
      <c r="I442" s="92">
        <v>31818.6492</v>
      </c>
      <c r="J442" s="93">
        <v>3.3116287170000001</v>
      </c>
      <c r="K442" s="94">
        <f t="shared" si="115"/>
        <v>-2.4479030906752</v>
      </c>
      <c r="L442" s="94">
        <f t="shared" si="116"/>
        <v>-4.9478400000000002</v>
      </c>
      <c r="M442" s="94">
        <f t="shared" si="117"/>
        <v>-0.97235067347083115</v>
      </c>
      <c r="N442" s="94">
        <f t="shared" si="118"/>
        <v>-5.0564650471460322</v>
      </c>
      <c r="O442" s="95">
        <v>60</v>
      </c>
      <c r="P442" s="96">
        <f t="shared" si="122"/>
        <v>59.620335885043289</v>
      </c>
      <c r="Q442" s="97">
        <v>48.627694016915399</v>
      </c>
      <c r="R442" s="97">
        <v>0.73806439010385605</v>
      </c>
      <c r="S442" s="96">
        <f t="shared" si="123"/>
        <v>0.90490918256322461</v>
      </c>
      <c r="T442" s="98">
        <v>1540961</v>
      </c>
      <c r="U442" s="99">
        <f t="shared" si="124"/>
        <v>918726.12405752193</v>
      </c>
      <c r="V442" s="100">
        <f t="shared" si="119"/>
        <v>1.9672862174201904</v>
      </c>
      <c r="W442" s="97">
        <v>2.8636573766160298</v>
      </c>
      <c r="X442" s="97">
        <v>3.7227545896008389</v>
      </c>
      <c r="Y442" s="96">
        <f t="shared" si="125"/>
        <v>0.6960839865870958</v>
      </c>
      <c r="Z442" s="100">
        <f t="shared" si="120"/>
        <v>1.5132970903232235</v>
      </c>
      <c r="AA442" s="93">
        <v>83.491891498646197</v>
      </c>
      <c r="AB442" s="95">
        <v>90</v>
      </c>
      <c r="AC442" s="114">
        <f t="shared" si="126"/>
        <v>90</v>
      </c>
      <c r="AD442" s="79">
        <f t="shared" si="133"/>
        <v>60.655386362678044</v>
      </c>
      <c r="AE442" s="79">
        <f t="shared" si="121"/>
        <v>60.655386362678044</v>
      </c>
      <c r="AF442" s="80">
        <f t="shared" si="127"/>
        <v>934675.8482481871</v>
      </c>
      <c r="AG442" s="96">
        <f t="shared" si="128"/>
        <v>0.92061903504433262</v>
      </c>
      <c r="AH442" s="100">
        <f t="shared" si="129"/>
        <v>2.001439673766213</v>
      </c>
    </row>
    <row r="443" spans="1:34">
      <c r="A443" s="20">
        <v>2036</v>
      </c>
      <c r="B443" s="20">
        <v>37</v>
      </c>
      <c r="C443" s="20" t="s">
        <v>26</v>
      </c>
      <c r="D443" s="24">
        <v>19.273510000000002</v>
      </c>
      <c r="E443" s="24">
        <v>22.116282516315799</v>
      </c>
      <c r="F443" s="24">
        <v>24.71132398</v>
      </c>
      <c r="G443" s="23">
        <v>28735.3256</v>
      </c>
      <c r="H443" s="23">
        <v>27404.7997</v>
      </c>
      <c r="I443" s="92">
        <v>32496.253700000001</v>
      </c>
      <c r="J443" s="93">
        <v>3.3116287170000001</v>
      </c>
      <c r="K443" s="94">
        <f t="shared" si="115"/>
        <v>-2.4854332524464002</v>
      </c>
      <c r="L443" s="94">
        <f t="shared" si="116"/>
        <v>-5.08528</v>
      </c>
      <c r="M443" s="94">
        <f t="shared" si="117"/>
        <v>-0.95418489288392883</v>
      </c>
      <c r="N443" s="94">
        <f t="shared" si="118"/>
        <v>-5.2132694283303289</v>
      </c>
      <c r="O443" s="95">
        <v>60</v>
      </c>
      <c r="P443" s="96">
        <f t="shared" si="122"/>
        <v>59.675137722573979</v>
      </c>
      <c r="Q443" s="97">
        <v>48.627694016915399</v>
      </c>
      <c r="R443" s="97">
        <v>0.73806439010385605</v>
      </c>
      <c r="S443" s="96">
        <f t="shared" si="123"/>
        <v>0.90574095724658887</v>
      </c>
      <c r="T443" s="98">
        <v>1540961</v>
      </c>
      <c r="U443" s="99">
        <f t="shared" si="124"/>
        <v>919570.59900115326</v>
      </c>
      <c r="V443" s="100">
        <f t="shared" si="119"/>
        <v>1.9690945081327977</v>
      </c>
      <c r="W443" s="97">
        <v>2.8636573766160298</v>
      </c>
      <c r="X443" s="97">
        <v>3.7227545896008389</v>
      </c>
      <c r="Y443" s="96">
        <f t="shared" si="125"/>
        <v>0.69672381326660682</v>
      </c>
      <c r="Z443" s="100">
        <f t="shared" si="120"/>
        <v>1.5146880831790748</v>
      </c>
      <c r="AA443" s="93">
        <v>83.688005506752006</v>
      </c>
      <c r="AB443" s="95">
        <v>90</v>
      </c>
      <c r="AC443" s="114">
        <f t="shared" si="126"/>
        <v>90</v>
      </c>
      <c r="AD443" s="79">
        <f t="shared" si="133"/>
        <v>60.89954803500617</v>
      </c>
      <c r="AE443" s="79">
        <f t="shared" si="121"/>
        <v>60.89954803500617</v>
      </c>
      <c r="AF443" s="80">
        <f t="shared" si="127"/>
        <v>938438.28439571138</v>
      </c>
      <c r="AG443" s="96">
        <f t="shared" si="128"/>
        <v>0.92432488701648063</v>
      </c>
      <c r="AH443" s="100">
        <f t="shared" si="129"/>
        <v>2.0094962518727093</v>
      </c>
    </row>
    <row r="444" spans="1:34">
      <c r="A444" s="20">
        <v>2037</v>
      </c>
      <c r="B444" s="20">
        <v>38</v>
      </c>
      <c r="C444" s="20" t="s">
        <v>26</v>
      </c>
      <c r="D444" s="24">
        <v>19.001740000000002</v>
      </c>
      <c r="E444" s="24">
        <v>21.6418547794737</v>
      </c>
      <c r="F444" s="24">
        <v>24.733309999999999</v>
      </c>
      <c r="G444" s="23">
        <v>29175.882799999999</v>
      </c>
      <c r="H444" s="23">
        <v>27762.211800000001</v>
      </c>
      <c r="I444" s="92">
        <v>33188.288399999998</v>
      </c>
      <c r="J444" s="93">
        <v>3.3116287170000001</v>
      </c>
      <c r="K444" s="94">
        <f t="shared" si="115"/>
        <v>-2.5235388069032001</v>
      </c>
      <c r="L444" s="94">
        <f t="shared" si="116"/>
        <v>-5.2227200000000007</v>
      </c>
      <c r="M444" s="94">
        <f t="shared" si="117"/>
        <v>-0.9337161826056134</v>
      </c>
      <c r="N444" s="94">
        <f t="shared" si="118"/>
        <v>-5.3683462725088145</v>
      </c>
      <c r="O444" s="95">
        <v>60</v>
      </c>
      <c r="P444" s="96">
        <f t="shared" si="122"/>
        <v>59.721587850751916</v>
      </c>
      <c r="Q444" s="97">
        <v>48.627694016915399</v>
      </c>
      <c r="R444" s="97">
        <v>0.73806439010385605</v>
      </c>
      <c r="S444" s="96">
        <f t="shared" si="123"/>
        <v>0.90644597084464218</v>
      </c>
      <c r="T444" s="98">
        <v>1540961</v>
      </c>
      <c r="U444" s="99">
        <f t="shared" si="124"/>
        <v>920286.37736082519</v>
      </c>
      <c r="V444" s="100">
        <f t="shared" si="119"/>
        <v>1.9706272183331901</v>
      </c>
      <c r="W444" s="97">
        <v>2.8636573766160298</v>
      </c>
      <c r="X444" s="97">
        <v>3.7227545896008389</v>
      </c>
      <c r="Y444" s="96">
        <f t="shared" si="125"/>
        <v>0.69726613141895544</v>
      </c>
      <c r="Z444" s="100">
        <f t="shared" si="120"/>
        <v>1.515867091025531</v>
      </c>
      <c r="AA444" s="93">
        <v>83.884119514857602</v>
      </c>
      <c r="AB444" s="95">
        <v>90</v>
      </c>
      <c r="AC444" s="114">
        <f t="shared" si="126"/>
        <v>90</v>
      </c>
      <c r="AD444" s="79">
        <f t="shared" si="133"/>
        <v>61.129474577738371</v>
      </c>
      <c r="AE444" s="79">
        <f t="shared" si="121"/>
        <v>61.129474577738371</v>
      </c>
      <c r="AF444" s="80">
        <f t="shared" si="127"/>
        <v>941981.36274786294</v>
      </c>
      <c r="AG444" s="96">
        <f t="shared" si="128"/>
        <v>0.92781468016750468</v>
      </c>
      <c r="AH444" s="100">
        <f t="shared" si="129"/>
        <v>2.0170831148418866</v>
      </c>
    </row>
    <row r="445" spans="1:34">
      <c r="A445" s="20">
        <v>2038</v>
      </c>
      <c r="B445" s="20">
        <v>39</v>
      </c>
      <c r="C445" s="20" t="s">
        <v>26</v>
      </c>
      <c r="D445" s="24">
        <v>18.828810000000001</v>
      </c>
      <c r="E445" s="24">
        <v>21.790862712631601</v>
      </c>
      <c r="F445" s="24">
        <v>25.25005423</v>
      </c>
      <c r="G445" s="23">
        <v>29623.1944</v>
      </c>
      <c r="H445" s="23">
        <v>28124.2853</v>
      </c>
      <c r="I445" s="92">
        <v>33895.0605</v>
      </c>
      <c r="J445" s="93">
        <v>3.3116287170000001</v>
      </c>
      <c r="K445" s="94">
        <f t="shared" si="115"/>
        <v>-2.5622285764336001</v>
      </c>
      <c r="L445" s="94">
        <f t="shared" si="116"/>
        <v>-5.3601600000000005</v>
      </c>
      <c r="M445" s="94">
        <f t="shared" si="117"/>
        <v>-0.94014498087377785</v>
      </c>
      <c r="N445" s="94">
        <f t="shared" si="118"/>
        <v>-5.5509048403073784</v>
      </c>
      <c r="O445" s="95">
        <v>60</v>
      </c>
      <c r="P445" s="96">
        <f t="shared" si="122"/>
        <v>59.767865119866215</v>
      </c>
      <c r="Q445" s="97">
        <v>48.627694016915399</v>
      </c>
      <c r="R445" s="97">
        <v>0.73806439010385605</v>
      </c>
      <c r="S445" s="96">
        <f t="shared" si="123"/>
        <v>0.90714836081182071</v>
      </c>
      <c r="T445" s="98">
        <v>1540961</v>
      </c>
      <c r="U445" s="99">
        <f t="shared" si="124"/>
        <v>920999.49202974152</v>
      </c>
      <c r="V445" s="100">
        <f t="shared" si="119"/>
        <v>1.9721542247204729</v>
      </c>
      <c r="W445" s="97">
        <v>2.8636573766160298</v>
      </c>
      <c r="X445" s="97">
        <v>3.7227545896008389</v>
      </c>
      <c r="Y445" s="96">
        <f t="shared" si="125"/>
        <v>0.69780643139370824</v>
      </c>
      <c r="Z445" s="100">
        <f t="shared" si="120"/>
        <v>1.5170417113234405</v>
      </c>
      <c r="AA445" s="93">
        <v>84.080233522963297</v>
      </c>
      <c r="AB445" s="95">
        <v>90</v>
      </c>
      <c r="AC445" s="114">
        <f t="shared" si="126"/>
        <v>90</v>
      </c>
      <c r="AD445" s="79">
        <f t="shared" si="133"/>
        <v>61.353344841163768</v>
      </c>
      <c r="AE445" s="79">
        <f t="shared" si="121"/>
        <v>61.353344841163768</v>
      </c>
      <c r="AF445" s="80">
        <f t="shared" si="127"/>
        <v>945431.11619784567</v>
      </c>
      <c r="AG445" s="96">
        <f t="shared" si="128"/>
        <v>0.93121255195184194</v>
      </c>
      <c r="AH445" s="100">
        <f t="shared" si="129"/>
        <v>2.0244701393728484</v>
      </c>
    </row>
    <row r="446" spans="1:34">
      <c r="A446" s="20">
        <v>2039</v>
      </c>
      <c r="B446" s="20">
        <v>40</v>
      </c>
      <c r="C446" s="20" t="s">
        <v>26</v>
      </c>
      <c r="D446" s="24">
        <v>19.387560000000001</v>
      </c>
      <c r="E446" s="24">
        <v>22.728071174210498</v>
      </c>
      <c r="F446" s="24">
        <v>26.756476119999999</v>
      </c>
      <c r="G446" s="23">
        <v>30077.364000000001</v>
      </c>
      <c r="H446" s="23">
        <v>28491.080900000001</v>
      </c>
      <c r="I446" s="92">
        <v>34616.883900000001</v>
      </c>
      <c r="J446" s="93">
        <v>3.3116287170000001</v>
      </c>
      <c r="K446" s="94">
        <f t="shared" si="115"/>
        <v>-2.6015115218160001</v>
      </c>
      <c r="L446" s="94">
        <f t="shared" si="116"/>
        <v>-5.4976000000000003</v>
      </c>
      <c r="M446" s="94">
        <f t="shared" si="117"/>
        <v>-0.98057990274013773</v>
      </c>
      <c r="N446" s="94">
        <f t="shared" si="118"/>
        <v>-5.7680627075561377</v>
      </c>
      <c r="O446" s="95">
        <v>60</v>
      </c>
      <c r="P446" s="96">
        <f t="shared" si="122"/>
        <v>59.813035978196346</v>
      </c>
      <c r="Q446" s="97">
        <v>48.627694016915399</v>
      </c>
      <c r="R446" s="97">
        <v>0.73806439010385605</v>
      </c>
      <c r="S446" s="96">
        <f t="shared" si="123"/>
        <v>0.9078339578296909</v>
      </c>
      <c r="T446" s="98">
        <v>1540961</v>
      </c>
      <c r="U446" s="99">
        <f t="shared" si="124"/>
        <v>921695.55733997421</v>
      </c>
      <c r="V446" s="100">
        <f t="shared" si="119"/>
        <v>1.9736447229825633</v>
      </c>
      <c r="W446" s="97">
        <v>2.8636573766160298</v>
      </c>
      <c r="X446" s="97">
        <v>3.7227545896008389</v>
      </c>
      <c r="Y446" s="96">
        <f t="shared" si="125"/>
        <v>0.6983338137151468</v>
      </c>
      <c r="Z446" s="100">
        <f t="shared" si="120"/>
        <v>1.5181882484481255</v>
      </c>
      <c r="AA446" s="93">
        <v>84.276347531069106</v>
      </c>
      <c r="AB446" s="95">
        <v>90</v>
      </c>
      <c r="AC446" s="114">
        <f t="shared" si="126"/>
        <v>90</v>
      </c>
      <c r="AD446" s="79">
        <f t="shared" si="133"/>
        <v>61.570225273561839</v>
      </c>
      <c r="AE446" s="79">
        <f t="shared" si="121"/>
        <v>61.570225273561839</v>
      </c>
      <c r="AF446" s="80">
        <f t="shared" si="127"/>
        <v>948773.15907773119</v>
      </c>
      <c r="AG446" s="96">
        <f t="shared" si="128"/>
        <v>0.93450433305105796</v>
      </c>
      <c r="AH446" s="100">
        <f t="shared" si="129"/>
        <v>2.0316265211535134</v>
      </c>
    </row>
    <row r="447" spans="1:34">
      <c r="A447" s="20">
        <v>2040</v>
      </c>
      <c r="B447" s="20">
        <v>41</v>
      </c>
      <c r="C447" s="20" t="s">
        <v>26</v>
      </c>
      <c r="D447" s="24">
        <v>18.633980000000001</v>
      </c>
      <c r="E447" s="24">
        <v>22.4277510368421</v>
      </c>
      <c r="F447" s="24">
        <v>27.231290000000001</v>
      </c>
      <c r="G447" s="23">
        <v>30538.4967</v>
      </c>
      <c r="H447" s="23">
        <v>28862.660199999998</v>
      </c>
      <c r="I447" s="92">
        <v>35354.079100000003</v>
      </c>
      <c r="J447" s="93">
        <v>3.3116287170000001</v>
      </c>
      <c r="K447" s="94">
        <f t="shared" si="115"/>
        <v>-2.6413967335697999</v>
      </c>
      <c r="L447" s="94">
        <f t="shared" si="116"/>
        <v>-5.63504</v>
      </c>
      <c r="M447" s="94">
        <f t="shared" si="117"/>
        <v>-0.96762289073351559</v>
      </c>
      <c r="N447" s="94">
        <f t="shared" si="118"/>
        <v>-5.9324309073033152</v>
      </c>
      <c r="O447" s="95">
        <v>60</v>
      </c>
      <c r="P447" s="96">
        <f t="shared" si="122"/>
        <v>59.841299239908679</v>
      </c>
      <c r="Q447" s="97">
        <v>48.627694016915399</v>
      </c>
      <c r="R447" s="97">
        <v>0.73806439010385605</v>
      </c>
      <c r="S447" s="96">
        <f t="shared" si="123"/>
        <v>0.90826293369292643</v>
      </c>
      <c r="T447" s="98">
        <v>1540961</v>
      </c>
      <c r="U447" s="99">
        <f t="shared" si="124"/>
        <v>922131.08318028913</v>
      </c>
      <c r="V447" s="100">
        <f t="shared" si="119"/>
        <v>1.9745773229822217</v>
      </c>
      <c r="W447" s="97">
        <v>2.8636573766160298</v>
      </c>
      <c r="X447" s="97">
        <v>3.7227545896008389</v>
      </c>
      <c r="Y447" s="96">
        <f t="shared" si="125"/>
        <v>0.69866379514840482</v>
      </c>
      <c r="Z447" s="100">
        <f t="shared" si="120"/>
        <v>1.5189056330632473</v>
      </c>
      <c r="AA447" s="93">
        <v>84.472461539174702</v>
      </c>
      <c r="AB447" s="95">
        <v>90</v>
      </c>
      <c r="AC447" s="114">
        <f t="shared" si="126"/>
        <v>90</v>
      </c>
      <c r="AD447" s="79">
        <f t="shared" si="133"/>
        <v>61.764314689098917</v>
      </c>
      <c r="AE447" s="79">
        <f t="shared" si="121"/>
        <v>61.764314689098917</v>
      </c>
      <c r="AF447" s="80">
        <f t="shared" si="127"/>
        <v>951764.0012762855</v>
      </c>
      <c r="AG447" s="96">
        <f t="shared" si="128"/>
        <v>0.93745019525982631</v>
      </c>
      <c r="AH447" s="100">
        <f t="shared" si="129"/>
        <v>2.0380308700466405</v>
      </c>
    </row>
    <row r="448" spans="1:34">
      <c r="A448" s="20">
        <v>2041</v>
      </c>
      <c r="B448" s="20">
        <v>42</v>
      </c>
      <c r="C448" s="20" t="s">
        <v>26</v>
      </c>
      <c r="D448" s="24">
        <v>18.408919999999998</v>
      </c>
      <c r="E448" s="24">
        <v>22.4116782989474</v>
      </c>
      <c r="F448" s="24">
        <v>27.06559</v>
      </c>
      <c r="G448" s="23">
        <v>31006.6993</v>
      </c>
      <c r="H448" s="23">
        <v>29239.0857</v>
      </c>
      <c r="I448" s="92">
        <v>36106.9735</v>
      </c>
      <c r="J448" s="93">
        <v>3.3116287170000001</v>
      </c>
      <c r="K448" s="94">
        <f t="shared" si="115"/>
        <v>-2.6818934492542001</v>
      </c>
      <c r="L448" s="94">
        <f t="shared" si="116"/>
        <v>-5.7724799999999998</v>
      </c>
      <c r="M448" s="94">
        <f t="shared" si="117"/>
        <v>-0.96692944852978668</v>
      </c>
      <c r="N448" s="94">
        <f t="shared" si="118"/>
        <v>-6.1096741807839869</v>
      </c>
      <c r="O448" s="95">
        <v>60</v>
      </c>
      <c r="P448" s="96">
        <f t="shared" si="122"/>
        <v>59.867018921740602</v>
      </c>
      <c r="Q448" s="97">
        <v>48.627694016915399</v>
      </c>
      <c r="R448" s="97">
        <v>0.73806439010385605</v>
      </c>
      <c r="S448" s="96">
        <f t="shared" si="123"/>
        <v>0.90865330345379425</v>
      </c>
      <c r="T448" s="98">
        <v>1540961</v>
      </c>
      <c r="U448" s="99">
        <f t="shared" si="124"/>
        <v>922527.41344664316</v>
      </c>
      <c r="V448" s="100">
        <f t="shared" si="119"/>
        <v>1.9754259927327904</v>
      </c>
      <c r="W448" s="97">
        <v>2.8636573766160298</v>
      </c>
      <c r="X448" s="97">
        <v>4.0091203272624414</v>
      </c>
      <c r="Y448" s="96">
        <f t="shared" si="125"/>
        <v>0.64903807389556734</v>
      </c>
      <c r="Z448" s="100">
        <f t="shared" si="120"/>
        <v>1.4110185662377073</v>
      </c>
      <c r="AA448" s="93">
        <v>84.668575547280497</v>
      </c>
      <c r="AB448" s="95">
        <v>100</v>
      </c>
      <c r="AC448" s="114">
        <f t="shared" si="126"/>
        <v>100</v>
      </c>
      <c r="AD448" s="79">
        <f t="shared" si="133"/>
        <v>62.249977104512425</v>
      </c>
      <c r="AE448" s="79">
        <f t="shared" si="121"/>
        <v>62.249977104512425</v>
      </c>
      <c r="AF448" s="80">
        <f t="shared" si="127"/>
        <v>959247.86968946573</v>
      </c>
      <c r="AG448" s="96">
        <f t="shared" si="128"/>
        <v>0.94482151198942166</v>
      </c>
      <c r="AH448" s="100">
        <f t="shared" si="129"/>
        <v>2.0540562238454552</v>
      </c>
    </row>
    <row r="449" spans="1:34">
      <c r="A449" s="20">
        <v>2042</v>
      </c>
      <c r="B449" s="20">
        <v>43</v>
      </c>
      <c r="C449" s="20" t="s">
        <v>26</v>
      </c>
      <c r="D449" s="24">
        <v>17.85718</v>
      </c>
      <c r="E449" s="24">
        <v>21.8646967152632</v>
      </c>
      <c r="F449" s="24">
        <v>25.86032715</v>
      </c>
      <c r="G449" s="23">
        <v>31482.0802</v>
      </c>
      <c r="H449" s="23">
        <v>29620.4205</v>
      </c>
      <c r="I449" s="92">
        <v>36875.901400000002</v>
      </c>
      <c r="J449" s="93">
        <v>3.3116287170000001</v>
      </c>
      <c r="K449" s="94">
        <f t="shared" si="115"/>
        <v>-2.7230110448188003</v>
      </c>
      <c r="L449" s="94">
        <f t="shared" si="116"/>
        <v>-5.9099200000000005</v>
      </c>
      <c r="M449" s="94">
        <f t="shared" si="117"/>
        <v>-0.94333047508331558</v>
      </c>
      <c r="N449" s="94">
        <f t="shared" si="118"/>
        <v>-6.2646328029021161</v>
      </c>
      <c r="O449" s="95">
        <v>60</v>
      </c>
      <c r="P449" s="96">
        <f t="shared" si="122"/>
        <v>59.886072026906568</v>
      </c>
      <c r="Q449" s="97">
        <v>48.627694016915399</v>
      </c>
      <c r="R449" s="97">
        <v>0.73806439010385605</v>
      </c>
      <c r="S449" s="96">
        <f t="shared" si="123"/>
        <v>0.90894248883936934</v>
      </c>
      <c r="T449" s="98">
        <v>1540961</v>
      </c>
      <c r="U449" s="99">
        <f t="shared" si="124"/>
        <v>922821.01436653966</v>
      </c>
      <c r="V449" s="100">
        <f t="shared" si="119"/>
        <v>1.9760546861246613</v>
      </c>
      <c r="W449" s="97">
        <v>2.8636573766160298</v>
      </c>
      <c r="X449" s="97">
        <v>4.0091203272624414</v>
      </c>
      <c r="Y449" s="96">
        <f t="shared" si="125"/>
        <v>0.64924463488526385</v>
      </c>
      <c r="Z449" s="100">
        <f t="shared" si="120"/>
        <v>1.4114676329461868</v>
      </c>
      <c r="AA449" s="93">
        <v>84.864689555386207</v>
      </c>
      <c r="AB449" s="95">
        <v>100</v>
      </c>
      <c r="AC449" s="114">
        <f t="shared" si="126"/>
        <v>100</v>
      </c>
      <c r="AD449" s="79">
        <f t="shared" si="133"/>
        <v>62.723089523016817</v>
      </c>
      <c r="AE449" s="79">
        <f t="shared" si="121"/>
        <v>62.723089523016817</v>
      </c>
      <c r="AF449" s="80">
        <f t="shared" si="127"/>
        <v>966538.34754477511</v>
      </c>
      <c r="AG449" s="96">
        <f t="shared" si="128"/>
        <v>0.95200234660791172</v>
      </c>
      <c r="AH449" s="100">
        <f t="shared" si="129"/>
        <v>2.0696674666604675</v>
      </c>
    </row>
    <row r="450" spans="1:34">
      <c r="A450" s="20">
        <v>2043</v>
      </c>
      <c r="B450" s="20">
        <v>44</v>
      </c>
      <c r="C450" s="20" t="s">
        <v>26</v>
      </c>
      <c r="D450" s="24">
        <v>18.572240000000001</v>
      </c>
      <c r="E450" s="24">
        <v>23.1046302410526</v>
      </c>
      <c r="F450" s="24">
        <v>27.75305925</v>
      </c>
      <c r="G450" s="23">
        <v>31964.749400000001</v>
      </c>
      <c r="H450" s="23">
        <v>30006.728599999999</v>
      </c>
      <c r="I450" s="92">
        <v>37661.204299999998</v>
      </c>
      <c r="J450" s="93">
        <v>3.3116287170000001</v>
      </c>
      <c r="K450" s="94">
        <f t="shared" si="115"/>
        <v>-2.7647590346036002</v>
      </c>
      <c r="L450" s="94">
        <f t="shared" si="116"/>
        <v>-6.0473600000000003</v>
      </c>
      <c r="M450" s="94">
        <f t="shared" si="117"/>
        <v>-0.99682616711997341</v>
      </c>
      <c r="N450" s="94">
        <f t="shared" si="118"/>
        <v>-6.4973164847235738</v>
      </c>
      <c r="O450" s="95">
        <v>60</v>
      </c>
      <c r="P450" s="96">
        <f t="shared" si="122"/>
        <v>59.909687397570501</v>
      </c>
      <c r="Q450" s="97">
        <v>48.627694016915399</v>
      </c>
      <c r="R450" s="97">
        <v>0.73806439010385605</v>
      </c>
      <c r="S450" s="96">
        <f t="shared" si="123"/>
        <v>0.90930091965741477</v>
      </c>
      <c r="T450" s="98">
        <v>1540961</v>
      </c>
      <c r="U450" s="99">
        <f t="shared" si="124"/>
        <v>923184.91801847634</v>
      </c>
      <c r="V450" s="100">
        <f t="shared" si="119"/>
        <v>1.976833920131595</v>
      </c>
      <c r="W450" s="97">
        <v>2.8636573766160298</v>
      </c>
      <c r="X450" s="97">
        <v>4.0091203272624414</v>
      </c>
      <c r="Y450" s="96">
        <f t="shared" si="125"/>
        <v>0.64950065689815351</v>
      </c>
      <c r="Z450" s="100">
        <f t="shared" si="120"/>
        <v>1.412024228665425</v>
      </c>
      <c r="AA450" s="93">
        <v>85.060803563491902</v>
      </c>
      <c r="AB450" s="95">
        <v>100</v>
      </c>
      <c r="AC450" s="114">
        <f t="shared" si="126"/>
        <v>100</v>
      </c>
      <c r="AD450" s="79">
        <f t="shared" si="133"/>
        <v>63.194880786775997</v>
      </c>
      <c r="AE450" s="79">
        <f t="shared" si="121"/>
        <v>63.194880786775997</v>
      </c>
      <c r="AF450" s="80">
        <f t="shared" si="127"/>
        <v>973808.46692071122</v>
      </c>
      <c r="AG450" s="96">
        <f t="shared" si="128"/>
        <v>0.95916312892305966</v>
      </c>
      <c r="AH450" s="100">
        <f t="shared" si="129"/>
        <v>2.085235115465438</v>
      </c>
    </row>
    <row r="451" spans="1:34">
      <c r="A451" s="20">
        <v>2044</v>
      </c>
      <c r="B451" s="20">
        <v>45</v>
      </c>
      <c r="C451" s="20" t="s">
        <v>26</v>
      </c>
      <c r="D451" s="24">
        <v>19.616129999999998</v>
      </c>
      <c r="E451" s="24">
        <v>23.256353337368399</v>
      </c>
      <c r="F451" s="24">
        <v>26.34102</v>
      </c>
      <c r="G451" s="23">
        <v>32454.8187</v>
      </c>
      <c r="H451" s="23">
        <v>30398.075000000001</v>
      </c>
      <c r="I451" s="92">
        <v>38463.230900000002</v>
      </c>
      <c r="J451" s="93">
        <v>3.3116287170000001</v>
      </c>
      <c r="K451" s="94">
        <f t="shared" ref="K451:K514" si="134">G451*$AL$3</f>
        <v>-2.8071470886378003</v>
      </c>
      <c r="L451" s="94">
        <f t="shared" ref="L451:L514" si="135">B451*$AL$5</f>
        <v>-6.1848000000000001</v>
      </c>
      <c r="M451" s="94">
        <f t="shared" ref="M451:M514" si="136">E451*$AL$4</f>
        <v>-1.0033721083874223</v>
      </c>
      <c r="N451" s="94">
        <f t="shared" ref="N451:N514" si="137">SUM(J451:M451)</f>
        <v>-6.6836904800252226</v>
      </c>
      <c r="O451" s="95">
        <v>60</v>
      </c>
      <c r="P451" s="96">
        <f t="shared" si="122"/>
        <v>59.925024680119051</v>
      </c>
      <c r="Q451" s="97">
        <v>48.627694016915399</v>
      </c>
      <c r="R451" s="97">
        <v>0.73806439010385605</v>
      </c>
      <c r="S451" s="96">
        <f t="shared" si="123"/>
        <v>0.90953370680307122</v>
      </c>
      <c r="T451" s="98">
        <v>1540961</v>
      </c>
      <c r="U451" s="99">
        <f t="shared" si="124"/>
        <v>923421.25956100936</v>
      </c>
      <c r="V451" s="100">
        <f t="shared" ref="V451:V514" si="138">(U451*$AM$12/$AM$13*10^(-6))*($AM$11/$AP$11)+(U451*$AN$12/$AN$13*10^(-6))*($AN$11/$AP$11)+(U451*$AO$12/$AO$13*10^(-6))*($AO$11/$AP$11)+(U451*$AL$12/$AL$13*10^(-6))*($AL$11/$AP$11)</f>
        <v>1.9773400028988681</v>
      </c>
      <c r="W451" s="97">
        <v>2.8636573766160298</v>
      </c>
      <c r="X451" s="97">
        <v>4.0091203272624414</v>
      </c>
      <c r="Y451" s="96">
        <f t="shared" si="125"/>
        <v>0.64966693343076509</v>
      </c>
      <c r="Z451" s="100">
        <f t="shared" ref="Z451:Z514" si="139">IF(AND(A451&gt;=2000,A451&lt;=2020),(U451*$AM$12/$AM$13*10^(-6))*($AM$11/$AP$11)+(U451*$AN$12/$AN$13*10^(-6))*($AN$11/$AP$11)+(U451*$AO$12/$AO$13*10^(-6))*($AO$11/$AP$11)+(U451*$AL$12/$AL$13*10^(-6))*($AL$11/$AP$11),IF(AND(A451&gt;=2021,A451&lt;=2030),(U451*$AM$12/$AM$14*10^(-6))*($AM$11/$AP$11)+(U451*$AN$12/$AN$14*10^(-6))*($AN$11/$AP$11)+(U451*$AO$12/$AO$14*10^(-6))*($AO$11/$AP$11)+(U451*$AL$12/$AL$14*10^(-6))*($AL$11/$AP$11),IF(AND(A451&gt;=2031,A451&lt;=2040),(U451*$AM$12/$AM$15*10^(-6))*($AM$11/$AP$11)+(U451*$AN$12/$AN$15*10^(-6))*($AN$11/$AP$11)+(U451*$AO$12/$AO$15*10^(-6))*($AO$11/$AP$11)+(U451*$AL$12/$AL$15*10^(-6))*($AL$11/$AP$11),(U451*$AM$12/$AM$16*10^(-6))*($AM$11/$AP$11)+(U451*$AN$12/$AN$16*10^(-6))*($AN$11/$AP$11)+(U451*$AO$12/$AO$16*10^(-6))*($AO$11/$AP$11)+(U451*$AL$12/$AL$16*10^(-6))*($AL$11/$AP$11))))</f>
        <v>1.4123857163563343</v>
      </c>
      <c r="AA451" s="93">
        <v>85.256917571597597</v>
      </c>
      <c r="AB451" s="95">
        <v>100</v>
      </c>
      <c r="AC451" s="114">
        <f t="shared" si="126"/>
        <v>100</v>
      </c>
      <c r="AD451" s="79">
        <f t="shared" si="133"/>
        <v>63.652510542176621</v>
      </c>
      <c r="AE451" s="79">
        <f t="shared" ref="AE451:AE514" si="140">IF(AD451&lt;100,AD451,100)</f>
        <v>63.652510542176621</v>
      </c>
      <c r="AF451" s="80">
        <f t="shared" si="127"/>
        <v>980860.36297583033</v>
      </c>
      <c r="AG451" s="96">
        <f t="shared" si="128"/>
        <v>0.96610896983000549</v>
      </c>
      <c r="AH451" s="100">
        <f t="shared" si="129"/>
        <v>2.1003354784056421</v>
      </c>
    </row>
    <row r="452" spans="1:34">
      <c r="A452" s="20">
        <v>2045</v>
      </c>
      <c r="B452" s="20">
        <v>46</v>
      </c>
      <c r="C452" s="20" t="s">
        <v>26</v>
      </c>
      <c r="D452" s="24">
        <v>18.032319999999999</v>
      </c>
      <c r="E452" s="24">
        <v>21.748058928947401</v>
      </c>
      <c r="F452" s="24">
        <v>25.14912</v>
      </c>
      <c r="G452" s="23">
        <v>32952.4015</v>
      </c>
      <c r="H452" s="23">
        <v>30794.5252</v>
      </c>
      <c r="I452" s="92">
        <v>39282.337299999999</v>
      </c>
      <c r="J452" s="93">
        <v>3.3116287170000001</v>
      </c>
      <c r="K452" s="94">
        <f t="shared" si="134"/>
        <v>-2.8501850153410002</v>
      </c>
      <c r="L452" s="94">
        <f t="shared" si="135"/>
        <v>-6.3222400000000007</v>
      </c>
      <c r="M452" s="94">
        <f t="shared" si="136"/>
        <v>-0.93829825443050674</v>
      </c>
      <c r="N452" s="94">
        <f t="shared" si="137"/>
        <v>-6.799094552771507</v>
      </c>
      <c r="O452" s="95">
        <v>60</v>
      </c>
      <c r="P452" s="96">
        <f t="shared" ref="P452:P515" si="141">O452/(EXP(N452)+1)</f>
        <v>59.933187437430817</v>
      </c>
      <c r="Q452" s="97">
        <v>48.627694016915399</v>
      </c>
      <c r="R452" s="97">
        <v>0.73806439010385605</v>
      </c>
      <c r="S452" s="96">
        <f t="shared" ref="S452:S515" si="142">R452*P452/Q452</f>
        <v>0.90965760000053153</v>
      </c>
      <c r="T452" s="98">
        <v>1540961</v>
      </c>
      <c r="U452" s="99">
        <f t="shared" ref="U452:U515" si="143">T452*P452/100</f>
        <v>923547.04446770833</v>
      </c>
      <c r="V452" s="100">
        <f t="shared" si="138"/>
        <v>1.9776093485796196</v>
      </c>
      <c r="W452" s="97">
        <v>2.8636573766160298</v>
      </c>
      <c r="X452" s="97">
        <v>4.0091203272624414</v>
      </c>
      <c r="Y452" s="96">
        <f t="shared" ref="Y452:Y515" si="144">(P452/Q452)*(W452/X452)*R452</f>
        <v>0.64975542857180812</v>
      </c>
      <c r="Z452" s="100">
        <f t="shared" si="139"/>
        <v>1.4125781061282994</v>
      </c>
      <c r="AA452" s="93">
        <v>85.453031579703307</v>
      </c>
      <c r="AB452" s="95">
        <v>100</v>
      </c>
      <c r="AC452" s="114">
        <f t="shared" ref="AC452:AC515" si="145">IF(AB452&gt;=AA452,AB452,AA452)</f>
        <v>100</v>
      </c>
      <c r="AD452" s="79">
        <f t="shared" si="133"/>
        <v>64.097082352097274</v>
      </c>
      <c r="AE452" s="79">
        <f t="shared" si="140"/>
        <v>64.097082352097274</v>
      </c>
      <c r="AF452" s="80">
        <f t="shared" ref="AF452:AF515" si="146">AE452*T452/100</f>
        <v>987711.04118370172</v>
      </c>
      <c r="AG452" s="96">
        <f t="shared" ref="AG452:AG515" si="147">(AE452/Q452)*R452</f>
        <v>0.9728566190529423</v>
      </c>
      <c r="AH452" s="100">
        <f t="shared" ref="AH452:AH515" si="148">(AF452*$AM$12/$AM$13*10^(-6))*($AM$11/$AP$11)+(AF452*$AN$12/$AN$13*10^(-6))*($AN$11/$AP$11)+(AF452*$AO$12/$AO$13*10^(-6))*($AO$11/$AP$11)+(AF452*$AL$12/$AL$13*10^(-6))*($AL$11/$AP$11)</f>
        <v>2.115004969634219</v>
      </c>
    </row>
    <row r="453" spans="1:34">
      <c r="A453" s="20">
        <v>2046</v>
      </c>
      <c r="B453" s="20">
        <v>47</v>
      </c>
      <c r="C453" s="20" t="s">
        <v>26</v>
      </c>
      <c r="D453" s="24">
        <v>19.155480000000001</v>
      </c>
      <c r="E453" s="24">
        <v>22.383780277368398</v>
      </c>
      <c r="F453" s="24">
        <v>24.926672069999999</v>
      </c>
      <c r="G453" s="23">
        <v>33457.612999999998</v>
      </c>
      <c r="H453" s="23">
        <v>31196.146000000001</v>
      </c>
      <c r="I453" s="92">
        <v>40118.887199999997</v>
      </c>
      <c r="J453" s="93">
        <v>3.3116287170000001</v>
      </c>
      <c r="K453" s="94">
        <f t="shared" si="134"/>
        <v>-2.8938827788219998</v>
      </c>
      <c r="L453" s="94">
        <f t="shared" si="135"/>
        <v>-6.4596800000000005</v>
      </c>
      <c r="M453" s="94">
        <f t="shared" si="136"/>
        <v>-0.96572581628678222</v>
      </c>
      <c r="N453" s="94">
        <f t="shared" si="137"/>
        <v>-7.0076598781087824</v>
      </c>
      <c r="O453" s="95">
        <v>60</v>
      </c>
      <c r="P453" s="96">
        <f t="shared" si="141"/>
        <v>59.94575366413136</v>
      </c>
      <c r="Q453" s="97">
        <v>48.627694016915399</v>
      </c>
      <c r="R453" s="97">
        <v>0.73806439010385605</v>
      </c>
      <c r="S453" s="96">
        <f t="shared" si="142"/>
        <v>0.90984832844515851</v>
      </c>
      <c r="T453" s="98">
        <v>1540961</v>
      </c>
      <c r="U453" s="99">
        <f t="shared" si="143"/>
        <v>923740.6851203352</v>
      </c>
      <c r="V453" s="100">
        <f t="shared" si="138"/>
        <v>1.9780239950962142</v>
      </c>
      <c r="W453" s="97">
        <v>2.8636573766160298</v>
      </c>
      <c r="X453" s="97">
        <v>4.0091203272624414</v>
      </c>
      <c r="Y453" s="96">
        <f t="shared" si="144"/>
        <v>0.64989166317511315</v>
      </c>
      <c r="Z453" s="100">
        <f t="shared" si="139"/>
        <v>1.4128742822115816</v>
      </c>
      <c r="AA453" s="93">
        <v>85.649145587809002</v>
      </c>
      <c r="AB453" s="95">
        <v>100</v>
      </c>
      <c r="AC453" s="114">
        <f t="shared" si="145"/>
        <v>100</v>
      </c>
      <c r="AD453" s="79">
        <f t="shared" si="133"/>
        <v>64.540174211163546</v>
      </c>
      <c r="AE453" s="79">
        <f t="shared" si="140"/>
        <v>64.540174211163546</v>
      </c>
      <c r="AF453" s="80">
        <f t="shared" si="146"/>
        <v>994538.9139260879</v>
      </c>
      <c r="AG453" s="96">
        <f t="shared" si="147"/>
        <v>0.97958180578723364</v>
      </c>
      <c r="AH453" s="100">
        <f t="shared" si="148"/>
        <v>2.1296256270735343</v>
      </c>
    </row>
    <row r="454" spans="1:34">
      <c r="A454" s="20">
        <v>2047</v>
      </c>
      <c r="B454" s="20">
        <v>48</v>
      </c>
      <c r="C454" s="20" t="s">
        <v>26</v>
      </c>
      <c r="D454" s="24">
        <v>18.57452</v>
      </c>
      <c r="E454" s="24">
        <v>21.973395378420999</v>
      </c>
      <c r="F454" s="24">
        <v>26.038440000000001</v>
      </c>
      <c r="G454" s="23">
        <v>33970.570200000002</v>
      </c>
      <c r="H454" s="23">
        <v>31603.004700000001</v>
      </c>
      <c r="I454" s="92">
        <v>40973.252099999998</v>
      </c>
      <c r="J454" s="93">
        <v>3.3116287170000001</v>
      </c>
      <c r="K454" s="94">
        <f t="shared" si="134"/>
        <v>-2.9382504988788001</v>
      </c>
      <c r="L454" s="94">
        <f t="shared" si="135"/>
        <v>-6.5971200000000003</v>
      </c>
      <c r="M454" s="94">
        <f t="shared" si="136"/>
        <v>-0.94802017020659568</v>
      </c>
      <c r="N454" s="94">
        <f t="shared" si="137"/>
        <v>-7.1717619520853964</v>
      </c>
      <c r="O454" s="95">
        <v>60</v>
      </c>
      <c r="P454" s="96">
        <f t="shared" si="141"/>
        <v>59.953957254479867</v>
      </c>
      <c r="Q454" s="97">
        <v>48.627694016915399</v>
      </c>
      <c r="R454" s="97">
        <v>0.73806439010385605</v>
      </c>
      <c r="S454" s="96">
        <f t="shared" si="142"/>
        <v>0.90997284140078261</v>
      </c>
      <c r="T454" s="98">
        <v>1540961</v>
      </c>
      <c r="U454" s="99">
        <f t="shared" si="143"/>
        <v>923867.09924820554</v>
      </c>
      <c r="V454" s="100">
        <f t="shared" si="138"/>
        <v>1.9782946881405659</v>
      </c>
      <c r="W454" s="97">
        <v>2.8636573766160298</v>
      </c>
      <c r="X454" s="97">
        <v>4.0091203272624414</v>
      </c>
      <c r="Y454" s="96">
        <f t="shared" si="144"/>
        <v>0.64998060100055899</v>
      </c>
      <c r="Z454" s="100">
        <f t="shared" si="139"/>
        <v>1.4130676343861184</v>
      </c>
      <c r="AA454" s="93">
        <v>85.845259595914698</v>
      </c>
      <c r="AB454" s="95">
        <v>100</v>
      </c>
      <c r="AC454" s="114">
        <f t="shared" si="145"/>
        <v>100</v>
      </c>
      <c r="AD454" s="79">
        <f t="shared" si="133"/>
        <v>64.973020013634624</v>
      </c>
      <c r="AE454" s="79">
        <f t="shared" si="140"/>
        <v>64.973020013634624</v>
      </c>
      <c r="AF454" s="80">
        <f t="shared" si="146"/>
        <v>1001208.8989323042</v>
      </c>
      <c r="AG454" s="96">
        <f t="shared" si="147"/>
        <v>0.98615147929670943</v>
      </c>
      <c r="AH454" s="100">
        <f t="shared" si="148"/>
        <v>2.1439081964155022</v>
      </c>
    </row>
    <row r="455" spans="1:34">
      <c r="A455" s="20">
        <v>2048</v>
      </c>
      <c r="B455" s="20">
        <v>49</v>
      </c>
      <c r="C455" s="20" t="s">
        <v>26</v>
      </c>
      <c r="D455" s="24">
        <v>18.415320000000001</v>
      </c>
      <c r="E455" s="24">
        <v>21.862793188421101</v>
      </c>
      <c r="F455" s="24">
        <v>27.718425710000002</v>
      </c>
      <c r="G455" s="23">
        <v>34491.391799999998</v>
      </c>
      <c r="H455" s="23">
        <v>32015.169600000001</v>
      </c>
      <c r="I455" s="92">
        <v>41845.811500000003</v>
      </c>
      <c r="J455" s="93">
        <v>3.3116287170000001</v>
      </c>
      <c r="K455" s="94">
        <f t="shared" si="134"/>
        <v>-2.9832984423491999</v>
      </c>
      <c r="L455" s="94">
        <f t="shared" si="135"/>
        <v>-6.7345600000000001</v>
      </c>
      <c r="M455" s="94">
        <f t="shared" si="136"/>
        <v>-0.94324834932124002</v>
      </c>
      <c r="N455" s="94">
        <f t="shared" si="137"/>
        <v>-7.34947807467044</v>
      </c>
      <c r="O455" s="95">
        <v>60</v>
      </c>
      <c r="P455" s="96">
        <f t="shared" si="141"/>
        <v>59.961449115449277</v>
      </c>
      <c r="Q455" s="97">
        <v>48.627694016915399</v>
      </c>
      <c r="R455" s="97">
        <v>0.73806439010385605</v>
      </c>
      <c r="S455" s="96">
        <f t="shared" si="142"/>
        <v>0.91008655182668119</v>
      </c>
      <c r="T455" s="98">
        <v>1540961</v>
      </c>
      <c r="U455" s="99">
        <f t="shared" si="143"/>
        <v>923982.54590391833</v>
      </c>
      <c r="V455" s="100">
        <f t="shared" si="138"/>
        <v>1.9785418963222903</v>
      </c>
      <c r="W455" s="97">
        <v>2.8636573766160298</v>
      </c>
      <c r="X455" s="97">
        <v>4.0091203272624414</v>
      </c>
      <c r="Y455" s="96">
        <f t="shared" si="144"/>
        <v>0.65006182273334367</v>
      </c>
      <c r="Z455" s="100">
        <f t="shared" si="139"/>
        <v>1.4132442116587789</v>
      </c>
      <c r="AA455" s="93">
        <v>86.041373604020393</v>
      </c>
      <c r="AB455" s="95">
        <v>100</v>
      </c>
      <c r="AC455" s="114">
        <f t="shared" si="145"/>
        <v>100</v>
      </c>
      <c r="AD455" s="79">
        <f t="shared" si="133"/>
        <v>65.399270666483417</v>
      </c>
      <c r="AE455" s="79">
        <f t="shared" si="140"/>
        <v>65.399270666483417</v>
      </c>
      <c r="AF455" s="80">
        <f t="shared" si="146"/>
        <v>1007777.2552549494</v>
      </c>
      <c r="AG455" s="96">
        <f t="shared" si="147"/>
        <v>0.99262105254064714</v>
      </c>
      <c r="AH455" s="100">
        <f t="shared" si="148"/>
        <v>2.1579731462697374</v>
      </c>
    </row>
    <row r="456" spans="1:34">
      <c r="A456" s="20">
        <v>2049</v>
      </c>
      <c r="B456" s="20">
        <v>50</v>
      </c>
      <c r="C456" s="20" t="s">
        <v>26</v>
      </c>
      <c r="D456" s="24">
        <v>18.87096</v>
      </c>
      <c r="E456" s="24">
        <v>22.77073352</v>
      </c>
      <c r="F456" s="24">
        <v>26.809619999999999</v>
      </c>
      <c r="G456" s="23">
        <v>35020.198499999999</v>
      </c>
      <c r="H456" s="23">
        <v>32432.709900000002</v>
      </c>
      <c r="I456" s="92">
        <v>42736.952700000002</v>
      </c>
      <c r="J456" s="93">
        <v>3.3116287170000001</v>
      </c>
      <c r="K456" s="94">
        <f t="shared" si="134"/>
        <v>-3.0290370490590002</v>
      </c>
      <c r="L456" s="94">
        <f t="shared" si="135"/>
        <v>-6.8719999999999999</v>
      </c>
      <c r="M456" s="94">
        <f t="shared" si="136"/>
        <v>-0.98242052698688009</v>
      </c>
      <c r="N456" s="94">
        <f t="shared" si="137"/>
        <v>-7.5718288590458798</v>
      </c>
      <c r="O456" s="95">
        <v>60</v>
      </c>
      <c r="P456" s="96">
        <f t="shared" si="141"/>
        <v>59.969130878982924</v>
      </c>
      <c r="Q456" s="97">
        <v>48.627694016915399</v>
      </c>
      <c r="R456" s="97">
        <v>0.73806439010385605</v>
      </c>
      <c r="S456" s="96">
        <f t="shared" si="142"/>
        <v>0.91020314456734064</v>
      </c>
      <c r="T456" s="98">
        <v>1540961</v>
      </c>
      <c r="U456" s="99">
        <f t="shared" si="143"/>
        <v>924100.91888408409</v>
      </c>
      <c r="V456" s="100">
        <f t="shared" si="138"/>
        <v>1.9787953706997974</v>
      </c>
      <c r="W456" s="97">
        <v>2.8636573766160298</v>
      </c>
      <c r="X456" s="97">
        <v>4.0091203272624414</v>
      </c>
      <c r="Y456" s="96">
        <f t="shared" si="144"/>
        <v>0.65014510326238617</v>
      </c>
      <c r="Z456" s="100">
        <f t="shared" si="139"/>
        <v>1.4134252647855696</v>
      </c>
      <c r="AA456" s="93">
        <v>86.237487612126102</v>
      </c>
      <c r="AB456" s="95">
        <v>100</v>
      </c>
      <c r="AC456" s="114">
        <f t="shared" si="145"/>
        <v>100</v>
      </c>
      <c r="AD456" s="79">
        <f t="shared" si="133"/>
        <v>65.819827801653275</v>
      </c>
      <c r="AE456" s="79">
        <f t="shared" si="140"/>
        <v>65.819827801653275</v>
      </c>
      <c r="AF456" s="80">
        <f t="shared" si="146"/>
        <v>1014257.8766906343</v>
      </c>
      <c r="AG456" s="96">
        <f t="shared" si="147"/>
        <v>0.99900421036353271</v>
      </c>
      <c r="AH456" s="100">
        <f t="shared" si="148"/>
        <v>2.1718502276946494</v>
      </c>
    </row>
    <row r="457" spans="1:34">
      <c r="A457" s="20">
        <v>2050</v>
      </c>
      <c r="B457" s="20">
        <v>51</v>
      </c>
      <c r="C457" s="20" t="s">
        <v>26</v>
      </c>
      <c r="D457" s="24">
        <v>19.68289</v>
      </c>
      <c r="E457" s="24">
        <v>22.836405979999999</v>
      </c>
      <c r="F457" s="24">
        <v>25.81663</v>
      </c>
      <c r="G457" s="23">
        <v>35557.112500000003</v>
      </c>
      <c r="H457" s="23">
        <v>32855.695800000001</v>
      </c>
      <c r="I457" s="92">
        <v>43647.071600000003</v>
      </c>
      <c r="J457" s="93">
        <v>3.3116287170000001</v>
      </c>
      <c r="K457" s="94">
        <f t="shared" si="134"/>
        <v>-3.0754768885750003</v>
      </c>
      <c r="L457" s="94">
        <f t="shared" si="135"/>
        <v>-7.0094400000000006</v>
      </c>
      <c r="M457" s="94">
        <f t="shared" si="136"/>
        <v>-0.98525389960111998</v>
      </c>
      <c r="N457" s="94">
        <f t="shared" si="137"/>
        <v>-7.7585420711761204</v>
      </c>
      <c r="O457" s="95">
        <v>60</v>
      </c>
      <c r="P457" s="96">
        <f t="shared" si="141"/>
        <v>59.974386212456523</v>
      </c>
      <c r="Q457" s="97">
        <v>48.627694016915399</v>
      </c>
      <c r="R457" s="97">
        <v>0.73806439010385605</v>
      </c>
      <c r="S457" s="96">
        <f t="shared" si="142"/>
        <v>0.9102829092893453</v>
      </c>
      <c r="T457" s="98">
        <v>1540961</v>
      </c>
      <c r="U457" s="99">
        <f t="shared" si="143"/>
        <v>924181.90152333211</v>
      </c>
      <c r="V457" s="100">
        <f t="shared" si="138"/>
        <v>1.9789687804090361</v>
      </c>
      <c r="W457" s="97">
        <v>2.8636573766160298</v>
      </c>
      <c r="X457" s="97">
        <v>4.0091203272624414</v>
      </c>
      <c r="Y457" s="96">
        <f t="shared" si="144"/>
        <v>0.65020207806381802</v>
      </c>
      <c r="Z457" s="100">
        <f t="shared" si="139"/>
        <v>1.4135491288635973</v>
      </c>
      <c r="AA457" s="93">
        <v>86.433601620231798</v>
      </c>
      <c r="AB457" s="95">
        <v>100</v>
      </c>
      <c r="AC457" s="114">
        <f t="shared" si="145"/>
        <v>100</v>
      </c>
      <c r="AD457" s="79">
        <f t="shared" si="133"/>
        <v>66.232075086519913</v>
      </c>
      <c r="AE457" s="79">
        <f t="shared" si="140"/>
        <v>66.232075086519913</v>
      </c>
      <c r="AF457" s="80">
        <f t="shared" si="146"/>
        <v>1020610.4465739881</v>
      </c>
      <c r="AG457" s="96">
        <f t="shared" si="147"/>
        <v>1.0052612424319509</v>
      </c>
      <c r="AH457" s="100">
        <f t="shared" si="148"/>
        <v>2.1854531098261893</v>
      </c>
    </row>
    <row r="458" spans="1:34">
      <c r="A458" s="20">
        <v>2016</v>
      </c>
      <c r="B458" s="20">
        <v>17</v>
      </c>
      <c r="C458" s="20" t="s">
        <v>28</v>
      </c>
      <c r="D458" s="24">
        <v>17.423570000000002</v>
      </c>
      <c r="E458" s="24">
        <v>20.754433253684201</v>
      </c>
      <c r="F458" s="24">
        <v>23.746718220000002</v>
      </c>
      <c r="G458" s="23">
        <v>25450.767</v>
      </c>
      <c r="H458" s="23">
        <v>25389.715400000001</v>
      </c>
      <c r="I458" s="92">
        <v>25606.099900000001</v>
      </c>
      <c r="J458" s="93">
        <v>7.2784653180000003</v>
      </c>
      <c r="K458" s="94">
        <f t="shared" si="134"/>
        <v>-2.2013386408980002</v>
      </c>
      <c r="L458" s="94">
        <f t="shared" si="135"/>
        <v>-2.3364799999999999</v>
      </c>
      <c r="M458" s="94">
        <f t="shared" si="136"/>
        <v>-0.89542926829695124</v>
      </c>
      <c r="N458" s="94">
        <f t="shared" si="137"/>
        <v>1.8452174088050488</v>
      </c>
      <c r="O458" s="95">
        <v>30</v>
      </c>
      <c r="P458" s="96">
        <f t="shared" si="141"/>
        <v>4.0930621953478656</v>
      </c>
      <c r="Q458" s="97">
        <v>4.1913092673586201</v>
      </c>
      <c r="R458" s="97">
        <v>7.5188838467029104E-2</v>
      </c>
      <c r="S458" s="96">
        <f t="shared" si="142"/>
        <v>7.342636217237701E-2</v>
      </c>
      <c r="T458" s="98">
        <v>4228044</v>
      </c>
      <c r="U458" s="99">
        <f t="shared" si="143"/>
        <v>173056.47056667373</v>
      </c>
      <c r="V458" s="100">
        <f t="shared" si="138"/>
        <v>0.3705692049743915</v>
      </c>
      <c r="W458" s="97">
        <v>2.8716322991340801</v>
      </c>
      <c r="X458" s="97">
        <v>2.8716322991340801</v>
      </c>
      <c r="Y458" s="96">
        <f t="shared" si="144"/>
        <v>7.342636217237701E-2</v>
      </c>
      <c r="Z458" s="100">
        <f t="shared" si="139"/>
        <v>0.3705692049743915</v>
      </c>
      <c r="AA458" s="93">
        <v>10.5043493923658</v>
      </c>
      <c r="AC458" s="114">
        <f t="shared" si="145"/>
        <v>10.5043493923658</v>
      </c>
      <c r="AD458" s="79">
        <f>O458/(EXP(N458)+1)</f>
        <v>4.0930621953478656</v>
      </c>
      <c r="AE458" s="79">
        <f t="shared" si="140"/>
        <v>4.0930621953478656</v>
      </c>
      <c r="AF458" s="80">
        <f t="shared" si="146"/>
        <v>173056.47056667373</v>
      </c>
      <c r="AG458" s="96">
        <f t="shared" si="147"/>
        <v>7.342636217237701E-2</v>
      </c>
      <c r="AH458" s="100">
        <f t="shared" si="148"/>
        <v>0.3705692049743915</v>
      </c>
    </row>
    <row r="459" spans="1:34">
      <c r="A459" s="20">
        <v>2017</v>
      </c>
      <c r="B459" s="20">
        <v>18</v>
      </c>
      <c r="C459" s="20" t="s">
        <v>28</v>
      </c>
      <c r="D459" s="24">
        <v>16.45459</v>
      </c>
      <c r="E459" s="24">
        <v>21.619673492631598</v>
      </c>
      <c r="F459" s="24">
        <v>25.396409999999999</v>
      </c>
      <c r="G459" s="23">
        <v>25906.977900000002</v>
      </c>
      <c r="H459" s="23">
        <v>25782.834999999999</v>
      </c>
      <c r="I459" s="92">
        <v>26224.1774</v>
      </c>
      <c r="J459" s="93">
        <v>7.2784653180000003</v>
      </c>
      <c r="K459" s="94">
        <f t="shared" si="134"/>
        <v>-2.2407981464826001</v>
      </c>
      <c r="L459" s="94">
        <f t="shared" si="135"/>
        <v>-2.4739200000000001</v>
      </c>
      <c r="M459" s="94">
        <f t="shared" si="136"/>
        <v>-0.93275919316609768</v>
      </c>
      <c r="N459" s="94">
        <f t="shared" si="137"/>
        <v>1.6309879783513024</v>
      </c>
      <c r="O459" s="95">
        <v>30</v>
      </c>
      <c r="P459" s="96">
        <f t="shared" si="141"/>
        <v>4.9108518912630004</v>
      </c>
      <c r="Q459" s="97">
        <v>4.1913092673586201</v>
      </c>
      <c r="R459" s="97">
        <v>7.5188838467029104E-2</v>
      </c>
      <c r="S459" s="96">
        <f t="shared" si="142"/>
        <v>8.8096875232587038E-2</v>
      </c>
      <c r="T459" s="98">
        <v>4228044</v>
      </c>
      <c r="U459" s="99">
        <f t="shared" si="143"/>
        <v>207632.97873743181</v>
      </c>
      <c r="V459" s="100">
        <f t="shared" si="138"/>
        <v>0.44460855815010469</v>
      </c>
      <c r="W459" s="97">
        <v>2.8716322991340801</v>
      </c>
      <c r="X459" s="97">
        <v>2.8716322991340801</v>
      </c>
      <c r="Y459" s="96">
        <f t="shared" si="144"/>
        <v>8.8096875232587038E-2</v>
      </c>
      <c r="Z459" s="100">
        <f t="shared" si="139"/>
        <v>0.44460855815010469</v>
      </c>
      <c r="AA459" s="93">
        <v>11.2239503490314</v>
      </c>
      <c r="AC459" s="114">
        <f t="shared" si="145"/>
        <v>11.2239503490314</v>
      </c>
      <c r="AD459" s="79">
        <f t="shared" ref="AD459:AD462" si="149">O459/(EXP(N459)+1)</f>
        <v>4.9108518912630004</v>
      </c>
      <c r="AE459" s="79">
        <f t="shared" si="140"/>
        <v>4.9108518912630004</v>
      </c>
      <c r="AF459" s="80">
        <f t="shared" si="146"/>
        <v>207632.97873743181</v>
      </c>
      <c r="AG459" s="96">
        <f t="shared" si="147"/>
        <v>8.8096875232587038E-2</v>
      </c>
      <c r="AH459" s="100">
        <f t="shared" si="148"/>
        <v>0.44460855815010469</v>
      </c>
    </row>
    <row r="460" spans="1:34">
      <c r="A460" s="20">
        <v>2018</v>
      </c>
      <c r="B460" s="20">
        <v>19</v>
      </c>
      <c r="C460" s="20" t="s">
        <v>28</v>
      </c>
      <c r="D460" s="24">
        <v>17.535799999999998</v>
      </c>
      <c r="E460" s="24">
        <v>20.900466105789501</v>
      </c>
      <c r="F460" s="24">
        <v>25.4862559</v>
      </c>
      <c r="G460" s="23">
        <v>26371.3665</v>
      </c>
      <c r="H460" s="23">
        <v>26182.041499999999</v>
      </c>
      <c r="I460" s="92">
        <v>26857.173900000002</v>
      </c>
      <c r="J460" s="93">
        <v>7.2784653180000003</v>
      </c>
      <c r="K460" s="94">
        <f t="shared" si="134"/>
        <v>-2.2809649740509998</v>
      </c>
      <c r="L460" s="94">
        <f t="shared" si="135"/>
        <v>-2.6113600000000003</v>
      </c>
      <c r="M460" s="94">
        <f t="shared" si="136"/>
        <v>-0.90172970966818233</v>
      </c>
      <c r="N460" s="94">
        <f t="shared" si="137"/>
        <v>1.4844106342808177</v>
      </c>
      <c r="O460" s="95">
        <v>30</v>
      </c>
      <c r="P460" s="96">
        <f t="shared" si="141"/>
        <v>5.5428642951246578</v>
      </c>
      <c r="Q460" s="97">
        <v>4.1913092673586201</v>
      </c>
      <c r="R460" s="97">
        <v>7.5188838467029104E-2</v>
      </c>
      <c r="S460" s="96">
        <f t="shared" si="142"/>
        <v>9.9434687718340534E-2</v>
      </c>
      <c r="T460" s="98">
        <v>4228044</v>
      </c>
      <c r="U460" s="99">
        <f t="shared" si="143"/>
        <v>234354.74125816039</v>
      </c>
      <c r="V460" s="100">
        <f t="shared" si="138"/>
        <v>0.50182839084631026</v>
      </c>
      <c r="W460" s="97">
        <v>2.8716322991340801</v>
      </c>
      <c r="X460" s="97">
        <v>2.8716322991340801</v>
      </c>
      <c r="Y460" s="96">
        <f t="shared" si="144"/>
        <v>9.9434687718340534E-2</v>
      </c>
      <c r="Z460" s="100">
        <f t="shared" si="139"/>
        <v>0.50182839084631026</v>
      </c>
      <c r="AA460" s="93">
        <v>11.943551305696699</v>
      </c>
      <c r="AC460" s="114">
        <f t="shared" si="145"/>
        <v>11.943551305696699</v>
      </c>
      <c r="AD460" s="79">
        <f t="shared" si="149"/>
        <v>5.5428642951246578</v>
      </c>
      <c r="AE460" s="79">
        <f t="shared" si="140"/>
        <v>5.5428642951246578</v>
      </c>
      <c r="AF460" s="80">
        <f t="shared" si="146"/>
        <v>234354.74125816039</v>
      </c>
      <c r="AG460" s="96">
        <f t="shared" si="147"/>
        <v>9.9434687718340534E-2</v>
      </c>
      <c r="AH460" s="100">
        <f t="shared" si="148"/>
        <v>0.50182839084631026</v>
      </c>
    </row>
    <row r="461" spans="1:34">
      <c r="A461" s="20">
        <v>2019</v>
      </c>
      <c r="B461" s="20">
        <v>20</v>
      </c>
      <c r="C461" s="20" t="s">
        <v>28</v>
      </c>
      <c r="D461" s="24">
        <v>17.70937</v>
      </c>
      <c r="E461" s="24">
        <v>21.902347104736801</v>
      </c>
      <c r="F461" s="24">
        <v>26.30492169</v>
      </c>
      <c r="G461" s="23">
        <v>26844.079300000001</v>
      </c>
      <c r="H461" s="23">
        <v>26587.429</v>
      </c>
      <c r="I461" s="92">
        <v>27505.449700000001</v>
      </c>
      <c r="J461" s="93">
        <v>7.2784653180000003</v>
      </c>
      <c r="K461" s="94">
        <f t="shared" si="134"/>
        <v>-2.3218517949742004</v>
      </c>
      <c r="L461" s="94">
        <f t="shared" si="135"/>
        <v>-2.7488000000000001</v>
      </c>
      <c r="M461" s="94">
        <f t="shared" si="136"/>
        <v>-0.94495486348676461</v>
      </c>
      <c r="N461" s="94">
        <f t="shared" si="137"/>
        <v>1.2628586595390348</v>
      </c>
      <c r="O461" s="95">
        <v>30</v>
      </c>
      <c r="P461" s="96">
        <f t="shared" si="141"/>
        <v>6.6144654732740085</v>
      </c>
      <c r="Q461" s="97">
        <v>4.1913092673586201</v>
      </c>
      <c r="R461" s="97">
        <v>7.5188838467029104E-2</v>
      </c>
      <c r="S461" s="96">
        <f t="shared" si="142"/>
        <v>0.11865838197360284</v>
      </c>
      <c r="T461" s="98">
        <v>4228044</v>
      </c>
      <c r="U461" s="99">
        <f t="shared" si="143"/>
        <v>279662.51057483332</v>
      </c>
      <c r="V461" s="100">
        <f t="shared" si="138"/>
        <v>0.59884680339028984</v>
      </c>
      <c r="W461" s="97">
        <v>2.8716322991340801</v>
      </c>
      <c r="X461" s="97">
        <v>2.8716322991340801</v>
      </c>
      <c r="Y461" s="96">
        <f t="shared" si="144"/>
        <v>0.11865838197360284</v>
      </c>
      <c r="Z461" s="100">
        <f t="shared" si="139"/>
        <v>0.59884680339028984</v>
      </c>
      <c r="AA461" s="93">
        <v>12.6631522623622</v>
      </c>
      <c r="AC461" s="114">
        <f t="shared" si="145"/>
        <v>12.6631522623622</v>
      </c>
      <c r="AD461" s="79">
        <f t="shared" si="149"/>
        <v>6.6144654732740085</v>
      </c>
      <c r="AE461" s="79">
        <f t="shared" si="140"/>
        <v>6.6144654732740085</v>
      </c>
      <c r="AF461" s="80">
        <f t="shared" si="146"/>
        <v>279662.51057483332</v>
      </c>
      <c r="AG461" s="96">
        <f t="shared" si="147"/>
        <v>0.11865838197360284</v>
      </c>
      <c r="AH461" s="100">
        <f t="shared" si="148"/>
        <v>0.59884680339028984</v>
      </c>
    </row>
    <row r="462" spans="1:34">
      <c r="A462" s="20">
        <v>2020</v>
      </c>
      <c r="B462" s="20">
        <v>21</v>
      </c>
      <c r="C462" s="20" t="s">
        <v>28</v>
      </c>
      <c r="D462" s="24">
        <v>17.908000000000001</v>
      </c>
      <c r="E462" s="24">
        <v>21.615110780526301</v>
      </c>
      <c r="F462" s="24">
        <v>27.109964309999999</v>
      </c>
      <c r="G462" s="23">
        <v>27325.265599999999</v>
      </c>
      <c r="H462" s="23">
        <v>26999.0933</v>
      </c>
      <c r="I462" s="92">
        <v>28169.373500000002</v>
      </c>
      <c r="J462" s="93">
        <v>7.2784653180000003</v>
      </c>
      <c r="K462" s="94">
        <f t="shared" si="134"/>
        <v>-2.3634715228064</v>
      </c>
      <c r="L462" s="94">
        <f t="shared" si="135"/>
        <v>-2.8862399999999999</v>
      </c>
      <c r="M462" s="94">
        <f t="shared" si="136"/>
        <v>-0.93256233951502676</v>
      </c>
      <c r="N462" s="94">
        <f t="shared" si="137"/>
        <v>1.0961914556785741</v>
      </c>
      <c r="O462" s="95">
        <v>30</v>
      </c>
      <c r="P462" s="96">
        <f t="shared" si="141"/>
        <v>7.5136254251315613</v>
      </c>
      <c r="Q462" s="97">
        <v>4.1913092673586201</v>
      </c>
      <c r="R462" s="97">
        <v>7.5188838467029104E-2</v>
      </c>
      <c r="S462" s="96">
        <f t="shared" si="142"/>
        <v>0.13478861433387085</v>
      </c>
      <c r="T462" s="98">
        <v>4228044</v>
      </c>
      <c r="U462" s="99">
        <f t="shared" si="143"/>
        <v>317679.38896974945</v>
      </c>
      <c r="V462" s="100">
        <f t="shared" si="138"/>
        <v>0.68025308861199463</v>
      </c>
      <c r="W462" s="97">
        <v>2.8716322991340801</v>
      </c>
      <c r="X462" s="97">
        <v>2.8716322991340801</v>
      </c>
      <c r="Y462" s="96">
        <f t="shared" si="144"/>
        <v>0.13478861433387085</v>
      </c>
      <c r="Z462" s="100">
        <f t="shared" si="139"/>
        <v>0.68025308861199463</v>
      </c>
      <c r="AA462" s="93">
        <v>13.382753219027601</v>
      </c>
      <c r="AC462" s="114">
        <f t="shared" si="145"/>
        <v>13.382753219027601</v>
      </c>
      <c r="AD462" s="79">
        <f t="shared" si="149"/>
        <v>7.5136254251315613</v>
      </c>
      <c r="AE462" s="79">
        <f t="shared" si="140"/>
        <v>7.5136254251315613</v>
      </c>
      <c r="AF462" s="80">
        <f t="shared" si="146"/>
        <v>317679.38896974945</v>
      </c>
      <c r="AG462" s="96">
        <f t="shared" si="147"/>
        <v>0.13478861433387085</v>
      </c>
      <c r="AH462" s="100">
        <f t="shared" si="148"/>
        <v>0.68025308861199463</v>
      </c>
    </row>
    <row r="463" spans="1:34">
      <c r="A463" s="20">
        <v>2021</v>
      </c>
      <c r="B463" s="20">
        <v>22</v>
      </c>
      <c r="C463" s="20" t="s">
        <v>28</v>
      </c>
      <c r="D463" s="24">
        <v>18.811769999999999</v>
      </c>
      <c r="E463" s="24">
        <v>21.2918822884211</v>
      </c>
      <c r="F463" s="24">
        <v>25.77578922</v>
      </c>
      <c r="G463" s="23">
        <v>27815.077300000001</v>
      </c>
      <c r="H463" s="23">
        <v>27417.131600000001</v>
      </c>
      <c r="I463" s="92">
        <v>28849.323</v>
      </c>
      <c r="J463" s="93">
        <v>7.2784653180000003</v>
      </c>
      <c r="K463" s="94">
        <f t="shared" si="134"/>
        <v>-2.4058372959862</v>
      </c>
      <c r="L463" s="94">
        <f t="shared" si="135"/>
        <v>-3.0236800000000001</v>
      </c>
      <c r="M463" s="94">
        <f t="shared" si="136"/>
        <v>-0.91861696945163995</v>
      </c>
      <c r="N463" s="94">
        <f t="shared" si="137"/>
        <v>0.9303310525621602</v>
      </c>
      <c r="O463" s="95">
        <v>30</v>
      </c>
      <c r="P463" s="96">
        <f t="shared" si="141"/>
        <v>8.4857266783828251</v>
      </c>
      <c r="Q463" s="97">
        <v>4.1913092673586201</v>
      </c>
      <c r="R463" s="97">
        <v>7.5188838467029104E-2</v>
      </c>
      <c r="S463" s="96">
        <f t="shared" si="142"/>
        <v>0.15222735708509907</v>
      </c>
      <c r="T463" s="98">
        <v>4228044</v>
      </c>
      <c r="U463" s="99">
        <f t="shared" si="143"/>
        <v>358780.25768176437</v>
      </c>
      <c r="V463" s="100">
        <f t="shared" si="138"/>
        <v>0.76826318261480875</v>
      </c>
      <c r="W463" s="97">
        <v>2.8716322991340801</v>
      </c>
      <c r="X463" s="97">
        <v>3.445958758960896</v>
      </c>
      <c r="Y463" s="96">
        <f t="shared" si="144"/>
        <v>0.12685613090424924</v>
      </c>
      <c r="Z463" s="100">
        <f t="shared" si="139"/>
        <v>0.64021931884567407</v>
      </c>
      <c r="AA463" s="93">
        <v>14.102354175693099</v>
      </c>
      <c r="AB463" s="95">
        <v>80</v>
      </c>
      <c r="AC463" s="114">
        <f t="shared" si="145"/>
        <v>80</v>
      </c>
      <c r="AD463" s="79">
        <f>(P463/100+0.03*(AC463/100-AA463/100)+(AF462-U462)/T463)*100</f>
        <v>10.462656053112033</v>
      </c>
      <c r="AE463" s="79">
        <f t="shared" si="140"/>
        <v>10.462656053112033</v>
      </c>
      <c r="AF463" s="80">
        <f t="shared" si="146"/>
        <v>442365.70149424009</v>
      </c>
      <c r="AG463" s="96">
        <f t="shared" si="147"/>
        <v>0.18769193722831401</v>
      </c>
      <c r="AH463" s="100">
        <f t="shared" si="148"/>
        <v>0.94724632817183863</v>
      </c>
    </row>
    <row r="464" spans="1:34">
      <c r="A464" s="20">
        <v>2022</v>
      </c>
      <c r="B464" s="20">
        <v>23</v>
      </c>
      <c r="C464" s="20" t="s">
        <v>28</v>
      </c>
      <c r="D464" s="24">
        <v>18.87501</v>
      </c>
      <c r="E464" s="24">
        <v>21.967513288421099</v>
      </c>
      <c r="F464" s="24">
        <v>25.98828928</v>
      </c>
      <c r="G464" s="23">
        <v>28313.669000000002</v>
      </c>
      <c r="H464" s="23">
        <v>27841.642500000002</v>
      </c>
      <c r="I464" s="92">
        <v>29545.685099999999</v>
      </c>
      <c r="J464" s="93">
        <v>7.2784653180000003</v>
      </c>
      <c r="K464" s="94">
        <f t="shared" si="134"/>
        <v>-2.4489624864860002</v>
      </c>
      <c r="L464" s="94">
        <f t="shared" si="135"/>
        <v>-3.1611200000000004</v>
      </c>
      <c r="M464" s="94">
        <f t="shared" si="136"/>
        <v>-0.94776639331563994</v>
      </c>
      <c r="N464" s="94">
        <f t="shared" si="137"/>
        <v>0.72061643819836019</v>
      </c>
      <c r="O464" s="95">
        <v>30</v>
      </c>
      <c r="P464" s="96">
        <f t="shared" si="141"/>
        <v>9.8177176045325432</v>
      </c>
      <c r="Q464" s="97">
        <v>4.1913092673586201</v>
      </c>
      <c r="R464" s="97">
        <v>7.5188838467029104E-2</v>
      </c>
      <c r="S464" s="96">
        <f t="shared" si="142"/>
        <v>0.17612224152270944</v>
      </c>
      <c r="T464" s="98">
        <v>4228044</v>
      </c>
      <c r="U464" s="99">
        <f t="shared" si="143"/>
        <v>415097.42011538194</v>
      </c>
      <c r="V464" s="100">
        <f t="shared" si="138"/>
        <v>0.88885622395618369</v>
      </c>
      <c r="W464" s="97">
        <v>2.8716322991340801</v>
      </c>
      <c r="X464" s="97">
        <v>3.445958758960896</v>
      </c>
      <c r="Y464" s="96">
        <f t="shared" si="144"/>
        <v>0.14676853460225789</v>
      </c>
      <c r="Z464" s="100">
        <f t="shared" si="139"/>
        <v>0.74071351996348667</v>
      </c>
      <c r="AA464" s="93">
        <v>14.821955132358401</v>
      </c>
      <c r="AB464" s="95">
        <v>80</v>
      </c>
      <c r="AC464" s="114">
        <f t="shared" si="145"/>
        <v>80</v>
      </c>
      <c r="AD464" s="79">
        <f t="shared" ref="AD464:AD492" si="150">(P464/100+0.03*(AC464/100-AA464/100)+(AF463-U463)/T464)*100</f>
        <v>13.749988325290996</v>
      </c>
      <c r="AE464" s="79">
        <f t="shared" si="140"/>
        <v>13.749988325290996</v>
      </c>
      <c r="AF464" s="80">
        <f t="shared" si="146"/>
        <v>581355.5563881665</v>
      </c>
      <c r="AG464" s="96">
        <f t="shared" si="147"/>
        <v>0.24666412931283746</v>
      </c>
      <c r="AH464" s="100">
        <f t="shared" si="148"/>
        <v>1.2448680227487241</v>
      </c>
    </row>
    <row r="465" spans="1:34">
      <c r="A465" s="20">
        <v>2023</v>
      </c>
      <c r="B465" s="20">
        <v>24</v>
      </c>
      <c r="C465" s="20" t="s">
        <v>28</v>
      </c>
      <c r="D465" s="24">
        <v>18.529610000000002</v>
      </c>
      <c r="E465" s="24">
        <v>21.079725048947399</v>
      </c>
      <c r="F465" s="24">
        <v>25.35669</v>
      </c>
      <c r="G465" s="23">
        <v>28821.198</v>
      </c>
      <c r="H465" s="23">
        <v>28272.726299999998</v>
      </c>
      <c r="I465" s="92">
        <v>30258.855899999999</v>
      </c>
      <c r="J465" s="93">
        <v>7.2784653180000003</v>
      </c>
      <c r="K465" s="94">
        <f t="shared" si="134"/>
        <v>-2.4928606998120002</v>
      </c>
      <c r="L465" s="94">
        <f t="shared" si="135"/>
        <v>-3.2985600000000002</v>
      </c>
      <c r="M465" s="94">
        <f t="shared" si="136"/>
        <v>-0.90946365751178659</v>
      </c>
      <c r="N465" s="94">
        <f t="shared" si="137"/>
        <v>0.5775809606762129</v>
      </c>
      <c r="O465" s="95">
        <v>30</v>
      </c>
      <c r="P465" s="96">
        <f t="shared" si="141"/>
        <v>10.784682129617984</v>
      </c>
      <c r="Q465" s="97">
        <v>4.1913092673586201</v>
      </c>
      <c r="R465" s="97">
        <v>7.5188838467029104E-2</v>
      </c>
      <c r="S465" s="96">
        <f t="shared" si="142"/>
        <v>0.19346883535347578</v>
      </c>
      <c r="T465" s="98">
        <v>4228044</v>
      </c>
      <c r="U465" s="99">
        <f t="shared" si="143"/>
        <v>455981.10570038541</v>
      </c>
      <c r="V465" s="100">
        <f t="shared" si="138"/>
        <v>0.97640125948157186</v>
      </c>
      <c r="W465" s="97">
        <v>2.8716322991340801</v>
      </c>
      <c r="X465" s="97">
        <v>3.445958758960896</v>
      </c>
      <c r="Y465" s="96">
        <f t="shared" si="144"/>
        <v>0.16122402946122982</v>
      </c>
      <c r="Z465" s="100">
        <f t="shared" si="139"/>
        <v>0.8136677162346434</v>
      </c>
      <c r="AA465" s="93">
        <v>15.541556089024001</v>
      </c>
      <c r="AB465" s="95">
        <v>80</v>
      </c>
      <c r="AC465" s="114">
        <f t="shared" si="145"/>
        <v>80</v>
      </c>
      <c r="AD465" s="79">
        <f t="shared" si="150"/>
        <v>16.650706167705717</v>
      </c>
      <c r="AE465" s="79">
        <f t="shared" si="140"/>
        <v>16.650706167705717</v>
      </c>
      <c r="AF465" s="80">
        <f t="shared" si="146"/>
        <v>703999.18308131164</v>
      </c>
      <c r="AG465" s="96">
        <f t="shared" si="147"/>
        <v>0.29870075829421494</v>
      </c>
      <c r="AH465" s="100">
        <f t="shared" si="148"/>
        <v>1.5074872191881028</v>
      </c>
    </row>
    <row r="466" spans="1:34">
      <c r="A466" s="20">
        <v>2024</v>
      </c>
      <c r="B466" s="20">
        <v>25</v>
      </c>
      <c r="C466" s="20" t="s">
        <v>28</v>
      </c>
      <c r="D466" s="24">
        <v>17.363199999999999</v>
      </c>
      <c r="E466" s="24">
        <v>21.678087278947402</v>
      </c>
      <c r="F466" s="24">
        <v>26.756395950000002</v>
      </c>
      <c r="G466" s="23">
        <v>29337.8246</v>
      </c>
      <c r="H466" s="23">
        <v>28710.484799999998</v>
      </c>
      <c r="I466" s="92">
        <v>30989.241099999999</v>
      </c>
      <c r="J466" s="93">
        <v>7.2784653180000003</v>
      </c>
      <c r="K466" s="94">
        <f t="shared" si="134"/>
        <v>-2.5375458009524001</v>
      </c>
      <c r="L466" s="94">
        <f t="shared" si="135"/>
        <v>-3.4359999999999999</v>
      </c>
      <c r="M466" s="94">
        <f t="shared" si="136"/>
        <v>-0.93527939756290679</v>
      </c>
      <c r="N466" s="94">
        <f t="shared" si="137"/>
        <v>0.36964011948469344</v>
      </c>
      <c r="O466" s="95">
        <v>30</v>
      </c>
      <c r="P466" s="96">
        <f t="shared" si="141"/>
        <v>12.258839527463346</v>
      </c>
      <c r="Q466" s="97">
        <v>4.1913092673586201</v>
      </c>
      <c r="R466" s="97">
        <v>7.5188838467029104E-2</v>
      </c>
      <c r="S466" s="96">
        <f t="shared" si="142"/>
        <v>0.21991407606257352</v>
      </c>
      <c r="T466" s="98">
        <v>4228044</v>
      </c>
      <c r="U466" s="99">
        <f t="shared" si="143"/>
        <v>518309.12911054236</v>
      </c>
      <c r="V466" s="100">
        <f t="shared" si="138"/>
        <v>1.1098654749893566</v>
      </c>
      <c r="W466" s="97">
        <v>2.8716322991340801</v>
      </c>
      <c r="X466" s="97">
        <v>3.445958758960896</v>
      </c>
      <c r="Y466" s="96">
        <f t="shared" si="144"/>
        <v>0.18326173005214461</v>
      </c>
      <c r="Z466" s="100">
        <f t="shared" si="139"/>
        <v>0.92488789582446385</v>
      </c>
      <c r="AA466" s="93">
        <v>16.261157045689298</v>
      </c>
      <c r="AB466" s="95">
        <v>80</v>
      </c>
      <c r="AC466" s="114">
        <f t="shared" si="145"/>
        <v>80</v>
      </c>
      <c r="AD466" s="79">
        <f t="shared" si="150"/>
        <v>20.037028854180402</v>
      </c>
      <c r="AE466" s="79">
        <f t="shared" si="140"/>
        <v>20.037028854180402</v>
      </c>
      <c r="AF466" s="80">
        <f t="shared" si="146"/>
        <v>847174.39624744328</v>
      </c>
      <c r="AG466" s="96">
        <f t="shared" si="147"/>
        <v>0.35944876165762213</v>
      </c>
      <c r="AH466" s="100">
        <f t="shared" si="148"/>
        <v>1.8140711032883587</v>
      </c>
    </row>
    <row r="467" spans="1:34">
      <c r="A467" s="20">
        <v>2025</v>
      </c>
      <c r="B467" s="20">
        <v>26</v>
      </c>
      <c r="C467" s="20" t="s">
        <v>28</v>
      </c>
      <c r="D467" s="24">
        <v>17.97701</v>
      </c>
      <c r="E467" s="24">
        <v>21.8871108910526</v>
      </c>
      <c r="F467" s="24">
        <v>25.796534260000001</v>
      </c>
      <c r="G467" s="23">
        <v>29863.711899999998</v>
      </c>
      <c r="H467" s="23">
        <v>29155.0213</v>
      </c>
      <c r="I467" s="92">
        <v>31737.256300000001</v>
      </c>
      <c r="J467" s="93">
        <v>7.2784653180000003</v>
      </c>
      <c r="K467" s="94">
        <f t="shared" si="134"/>
        <v>-2.5830318970785999</v>
      </c>
      <c r="L467" s="94">
        <f t="shared" si="135"/>
        <v>-3.5734400000000002</v>
      </c>
      <c r="M467" s="94">
        <f t="shared" si="136"/>
        <v>-0.94429751228357339</v>
      </c>
      <c r="N467" s="94">
        <f t="shared" si="137"/>
        <v>0.1776959086378268</v>
      </c>
      <c r="O467" s="95">
        <v>30</v>
      </c>
      <c r="P467" s="96">
        <f t="shared" si="141"/>
        <v>13.670776457973581</v>
      </c>
      <c r="Q467" s="97">
        <v>4.1913092673586201</v>
      </c>
      <c r="R467" s="97">
        <v>7.5188838467029104E-2</v>
      </c>
      <c r="S467" s="96">
        <f t="shared" si="142"/>
        <v>0.24524312983117569</v>
      </c>
      <c r="T467" s="98">
        <v>4228044</v>
      </c>
      <c r="U467" s="99">
        <f t="shared" si="143"/>
        <v>578006.4437847645</v>
      </c>
      <c r="V467" s="100">
        <f t="shared" si="138"/>
        <v>1.2376965024308273</v>
      </c>
      <c r="W467" s="97">
        <v>2.8716322991340801</v>
      </c>
      <c r="X467" s="97">
        <v>3.445958758960896</v>
      </c>
      <c r="Y467" s="96">
        <f t="shared" si="144"/>
        <v>0.20436927485931305</v>
      </c>
      <c r="Z467" s="100">
        <f t="shared" si="139"/>
        <v>1.0314137520256899</v>
      </c>
      <c r="AA467" s="93">
        <v>16.980758002354801</v>
      </c>
      <c r="AB467" s="95">
        <v>80</v>
      </c>
      <c r="AC467" s="114">
        <f t="shared" si="145"/>
        <v>80</v>
      </c>
      <c r="AD467" s="79">
        <f t="shared" si="150"/>
        <v>23.339543044619994</v>
      </c>
      <c r="AE467" s="79">
        <f t="shared" si="140"/>
        <v>23.339543044619994</v>
      </c>
      <c r="AF467" s="80">
        <f t="shared" si="146"/>
        <v>986806.149325473</v>
      </c>
      <c r="AG467" s="96">
        <f t="shared" si="147"/>
        <v>0.41869330558423179</v>
      </c>
      <c r="AH467" s="100">
        <f t="shared" si="148"/>
        <v>2.1130673070007813</v>
      </c>
    </row>
    <row r="468" spans="1:34">
      <c r="A468" s="20">
        <v>2026</v>
      </c>
      <c r="B468" s="20">
        <v>27</v>
      </c>
      <c r="C468" s="20" t="s">
        <v>28</v>
      </c>
      <c r="D468" s="24">
        <v>18.376909999999999</v>
      </c>
      <c r="E468" s="24">
        <v>22.363143758947398</v>
      </c>
      <c r="F468" s="24">
        <v>25.131840860000001</v>
      </c>
      <c r="G468" s="23">
        <v>30399.025799999999</v>
      </c>
      <c r="H468" s="23">
        <v>29606.440699999999</v>
      </c>
      <c r="I468" s="92">
        <v>32503.327099999999</v>
      </c>
      <c r="J468" s="93">
        <v>7.2784653180000003</v>
      </c>
      <c r="K468" s="94">
        <f t="shared" si="134"/>
        <v>-2.6293333375452002</v>
      </c>
      <c r="L468" s="94">
        <f t="shared" si="135"/>
        <v>-3.7108800000000004</v>
      </c>
      <c r="M468" s="94">
        <f t="shared" si="136"/>
        <v>-0.96483547433602657</v>
      </c>
      <c r="N468" s="94">
        <f t="shared" si="137"/>
        <v>-2.6583493881226383E-2</v>
      </c>
      <c r="O468" s="95">
        <v>30</v>
      </c>
      <c r="P468" s="96">
        <f t="shared" si="141"/>
        <v>15.199364463638545</v>
      </c>
      <c r="Q468" s="97">
        <v>4.1913092673586201</v>
      </c>
      <c r="R468" s="97">
        <v>7.5188838467029104E-2</v>
      </c>
      <c r="S468" s="96">
        <f t="shared" si="142"/>
        <v>0.27266481344103544</v>
      </c>
      <c r="T468" s="98">
        <v>4228044</v>
      </c>
      <c r="U468" s="99">
        <f t="shared" si="143"/>
        <v>642635.81724300166</v>
      </c>
      <c r="V468" s="100">
        <f t="shared" si="138"/>
        <v>1.3760886438051938</v>
      </c>
      <c r="W468" s="97">
        <v>2.8716322991340801</v>
      </c>
      <c r="X468" s="97">
        <v>3.445958758960896</v>
      </c>
      <c r="Y468" s="96">
        <f t="shared" si="144"/>
        <v>0.22722067786752956</v>
      </c>
      <c r="Z468" s="100">
        <f t="shared" si="139"/>
        <v>1.1467405365043284</v>
      </c>
      <c r="AA468" s="93">
        <v>17.7003589590202</v>
      </c>
      <c r="AB468" s="95">
        <v>80</v>
      </c>
      <c r="AC468" s="114">
        <f t="shared" si="145"/>
        <v>80</v>
      </c>
      <c r="AD468" s="79">
        <f t="shared" si="150"/>
        <v>26.737120281514354</v>
      </c>
      <c r="AE468" s="79">
        <f t="shared" si="140"/>
        <v>26.737120281514354</v>
      </c>
      <c r="AF468" s="80">
        <f t="shared" si="146"/>
        <v>1130457.2098353507</v>
      </c>
      <c r="AG468" s="96">
        <f t="shared" si="147"/>
        <v>0.4796432068557972</v>
      </c>
      <c r="AH468" s="100">
        <f t="shared" si="148"/>
        <v>2.4206701323245796</v>
      </c>
    </row>
    <row r="469" spans="1:34">
      <c r="A469" s="20">
        <v>2027</v>
      </c>
      <c r="B469" s="20">
        <v>28</v>
      </c>
      <c r="C469" s="20" t="s">
        <v>28</v>
      </c>
      <c r="D469" s="24">
        <v>18.688700000000001</v>
      </c>
      <c r="E469" s="24">
        <v>21.588087537894701</v>
      </c>
      <c r="F469" s="24">
        <v>23.717890000000001</v>
      </c>
      <c r="G469" s="23">
        <v>30943.935399999998</v>
      </c>
      <c r="H469" s="23">
        <v>30064.849600000001</v>
      </c>
      <c r="I469" s="92">
        <v>33287.8891</v>
      </c>
      <c r="J469" s="93">
        <v>7.2784653180000003</v>
      </c>
      <c r="K469" s="94">
        <f t="shared" si="134"/>
        <v>-2.6764647484876001</v>
      </c>
      <c r="L469" s="94">
        <f t="shared" si="135"/>
        <v>-3.8483200000000002</v>
      </c>
      <c r="M469" s="94">
        <f t="shared" si="136"/>
        <v>-0.93139644873492899</v>
      </c>
      <c r="N469" s="94">
        <f t="shared" si="137"/>
        <v>-0.17771587922252896</v>
      </c>
      <c r="O469" s="95">
        <v>30</v>
      </c>
      <c r="P469" s="96">
        <f t="shared" si="141"/>
        <v>16.329372145122438</v>
      </c>
      <c r="Q469" s="97">
        <v>4.1913092673586201</v>
      </c>
      <c r="R469" s="97">
        <v>7.5188838467029104E-2</v>
      </c>
      <c r="S469" s="96">
        <f t="shared" si="142"/>
        <v>0.29293627507983244</v>
      </c>
      <c r="T469" s="98">
        <v>4228044</v>
      </c>
      <c r="U469" s="99">
        <f t="shared" si="143"/>
        <v>690413.03921952052</v>
      </c>
      <c r="V469" s="100">
        <f t="shared" si="138"/>
        <v>1.478394943625994</v>
      </c>
      <c r="W469" s="97">
        <v>2.8716322991340801</v>
      </c>
      <c r="X469" s="97">
        <v>3.445958758960896</v>
      </c>
      <c r="Y469" s="96">
        <f t="shared" si="144"/>
        <v>0.244113562566527</v>
      </c>
      <c r="Z469" s="100">
        <f t="shared" si="139"/>
        <v>1.2319957863549951</v>
      </c>
      <c r="AA469" s="93">
        <v>18.419959915685698</v>
      </c>
      <c r="AB469" s="95">
        <v>80</v>
      </c>
      <c r="AC469" s="114">
        <f t="shared" si="145"/>
        <v>80</v>
      </c>
      <c r="AD469" s="79">
        <f t="shared" si="150"/>
        <v>29.714529165527676</v>
      </c>
      <c r="AE469" s="79">
        <f t="shared" si="140"/>
        <v>29.714529165527676</v>
      </c>
      <c r="AF469" s="80">
        <f t="shared" si="146"/>
        <v>1256343.367511343</v>
      </c>
      <c r="AG469" s="96">
        <f t="shared" si="147"/>
        <v>0.53305561365999787</v>
      </c>
      <c r="AH469" s="100">
        <f t="shared" si="148"/>
        <v>2.6902326237732921</v>
      </c>
    </row>
    <row r="470" spans="1:34">
      <c r="A470" s="20">
        <v>2028</v>
      </c>
      <c r="B470" s="20">
        <v>29</v>
      </c>
      <c r="C470" s="20" t="s">
        <v>28</v>
      </c>
      <c r="D470" s="24">
        <v>18.391529999999999</v>
      </c>
      <c r="E470" s="24">
        <v>21.727512808947399</v>
      </c>
      <c r="F470" s="24">
        <v>25.010619999999999</v>
      </c>
      <c r="G470" s="23">
        <v>31498.612499999999</v>
      </c>
      <c r="H470" s="23">
        <v>30530.356299999999</v>
      </c>
      <c r="I470" s="92">
        <v>34091.388899999998</v>
      </c>
      <c r="J470" s="93">
        <v>7.2784653180000003</v>
      </c>
      <c r="K470" s="94">
        <f t="shared" si="134"/>
        <v>-2.7244409895750001</v>
      </c>
      <c r="L470" s="94">
        <f t="shared" si="135"/>
        <v>-3.98576</v>
      </c>
      <c r="M470" s="94">
        <f t="shared" si="136"/>
        <v>-0.93741181262922657</v>
      </c>
      <c r="N470" s="94">
        <f t="shared" si="137"/>
        <v>-0.36914748420422638</v>
      </c>
      <c r="O470" s="95">
        <v>30</v>
      </c>
      <c r="P470" s="96">
        <f t="shared" si="141"/>
        <v>17.737588935311322</v>
      </c>
      <c r="Q470" s="97">
        <v>4.1913092673586201</v>
      </c>
      <c r="R470" s="97">
        <v>7.5188838467029104E-2</v>
      </c>
      <c r="S470" s="96">
        <f t="shared" si="142"/>
        <v>0.31819859241553156</v>
      </c>
      <c r="T470" s="98">
        <v>4228044</v>
      </c>
      <c r="U470" s="99">
        <f t="shared" si="143"/>
        <v>749953.06472409423</v>
      </c>
      <c r="V470" s="100">
        <f t="shared" si="138"/>
        <v>1.6058891646923159</v>
      </c>
      <c r="W470" s="97">
        <v>2.8716322991340801</v>
      </c>
      <c r="X470" s="97">
        <v>3.445958758960896</v>
      </c>
      <c r="Y470" s="96">
        <f t="shared" si="144"/>
        <v>0.26516549367960968</v>
      </c>
      <c r="Z470" s="100">
        <f t="shared" si="139"/>
        <v>1.3382409705769298</v>
      </c>
      <c r="AA470" s="93">
        <v>19.139560872351002</v>
      </c>
      <c r="AB470" s="95">
        <v>80</v>
      </c>
      <c r="AC470" s="114">
        <f t="shared" si="145"/>
        <v>80</v>
      </c>
      <c r="AD470" s="79">
        <f t="shared" si="150"/>
        <v>32.948559129546027</v>
      </c>
      <c r="AE470" s="79">
        <f t="shared" si="140"/>
        <v>32.948559129546027</v>
      </c>
      <c r="AF470" s="80">
        <f t="shared" si="146"/>
        <v>1393079.5773632231</v>
      </c>
      <c r="AG470" s="96">
        <f t="shared" si="147"/>
        <v>0.59107160366479894</v>
      </c>
      <c r="AH470" s="100">
        <f t="shared" si="148"/>
        <v>2.9830285441460065</v>
      </c>
    </row>
    <row r="471" spans="1:34">
      <c r="A471" s="20">
        <v>2029</v>
      </c>
      <c r="B471" s="20">
        <v>30</v>
      </c>
      <c r="C471" s="20" t="s">
        <v>28</v>
      </c>
      <c r="D471" s="24">
        <v>18.15456</v>
      </c>
      <c r="E471" s="24">
        <v>21.7895832357895</v>
      </c>
      <c r="F471" s="24">
        <v>24.649650000000001</v>
      </c>
      <c r="G471" s="23">
        <v>32063.232400000001</v>
      </c>
      <c r="H471" s="23">
        <v>31003.070500000002</v>
      </c>
      <c r="I471" s="92">
        <v>34914.2834</v>
      </c>
      <c r="J471" s="93">
        <v>7.2784653180000003</v>
      </c>
      <c r="K471" s="94">
        <f t="shared" si="134"/>
        <v>-2.7732772232056</v>
      </c>
      <c r="L471" s="94">
        <f t="shared" si="135"/>
        <v>-4.1232000000000006</v>
      </c>
      <c r="M471" s="94">
        <f t="shared" si="136"/>
        <v>-0.94008977912490221</v>
      </c>
      <c r="N471" s="94">
        <f t="shared" si="137"/>
        <v>-0.55810168433050256</v>
      </c>
      <c r="O471" s="95">
        <v>30</v>
      </c>
      <c r="P471" s="96">
        <f t="shared" si="141"/>
        <v>19.080395789786333</v>
      </c>
      <c r="Q471" s="97">
        <v>4.1913092673586201</v>
      </c>
      <c r="R471" s="97">
        <v>7.5188838467029104E-2</v>
      </c>
      <c r="S471" s="96">
        <f t="shared" si="142"/>
        <v>0.34228750622101867</v>
      </c>
      <c r="T471" s="98">
        <v>4228044</v>
      </c>
      <c r="U471" s="99">
        <f t="shared" si="143"/>
        <v>806727.52936631371</v>
      </c>
      <c r="V471" s="100">
        <f t="shared" si="138"/>
        <v>1.7274614361966529</v>
      </c>
      <c r="W471" s="97">
        <v>2.8716322991340801</v>
      </c>
      <c r="X471" s="97">
        <v>3.445958758960896</v>
      </c>
      <c r="Y471" s="96">
        <f t="shared" si="144"/>
        <v>0.28523958851751557</v>
      </c>
      <c r="Z471" s="100">
        <f t="shared" si="139"/>
        <v>1.4395511968305439</v>
      </c>
      <c r="AA471" s="93">
        <v>19.8591618290166</v>
      </c>
      <c r="AB471" s="95">
        <v>80</v>
      </c>
      <c r="AC471" s="114">
        <f t="shared" si="145"/>
        <v>80</v>
      </c>
      <c r="AD471" s="79">
        <f t="shared" si="150"/>
        <v>36.095591129150542</v>
      </c>
      <c r="AE471" s="79">
        <f t="shared" si="140"/>
        <v>36.095591129150542</v>
      </c>
      <c r="AF471" s="80">
        <f t="shared" si="146"/>
        <v>1526137.4750005817</v>
      </c>
      <c r="AG471" s="96">
        <f t="shared" si="147"/>
        <v>0.64752691764308601</v>
      </c>
      <c r="AH471" s="100">
        <f t="shared" si="148"/>
        <v>3.267948022635216</v>
      </c>
    </row>
    <row r="472" spans="1:34">
      <c r="A472" s="20">
        <v>2030</v>
      </c>
      <c r="B472" s="20">
        <v>31</v>
      </c>
      <c r="C472" s="20" t="s">
        <v>28</v>
      </c>
      <c r="D472" s="24">
        <v>17.444559999999999</v>
      </c>
      <c r="E472" s="24">
        <v>20.865832736842101</v>
      </c>
      <c r="F472" s="24">
        <v>25.4360024</v>
      </c>
      <c r="G472" s="23">
        <v>32637.973300000001</v>
      </c>
      <c r="H472" s="23">
        <v>31483.1041</v>
      </c>
      <c r="I472" s="92">
        <v>35757.0409</v>
      </c>
      <c r="J472" s="93">
        <v>7.2784653180000003</v>
      </c>
      <c r="K472" s="94">
        <f t="shared" si="134"/>
        <v>-2.8229888626102002</v>
      </c>
      <c r="L472" s="94">
        <f t="shared" si="135"/>
        <v>-4.2606400000000004</v>
      </c>
      <c r="M472" s="94">
        <f t="shared" si="136"/>
        <v>-0.90023548759831562</v>
      </c>
      <c r="N472" s="94">
        <f t="shared" si="137"/>
        <v>-0.70539903220851641</v>
      </c>
      <c r="O472" s="95">
        <v>30</v>
      </c>
      <c r="P472" s="96">
        <f t="shared" si="141"/>
        <v>20.081511546802798</v>
      </c>
      <c r="Q472" s="97">
        <v>4.1913092673586201</v>
      </c>
      <c r="R472" s="97">
        <v>7.5188838467029104E-2</v>
      </c>
      <c r="S472" s="96">
        <f t="shared" si="142"/>
        <v>0.36024674667299939</v>
      </c>
      <c r="T472" s="98">
        <v>4228044</v>
      </c>
      <c r="U472" s="99">
        <f t="shared" si="143"/>
        <v>849055.1440639029</v>
      </c>
      <c r="V472" s="100">
        <f t="shared" si="138"/>
        <v>1.818098385370448</v>
      </c>
      <c r="W472" s="97">
        <v>2.8716322991340801</v>
      </c>
      <c r="X472" s="97">
        <v>3.445958758960896</v>
      </c>
      <c r="Y472" s="96">
        <f t="shared" si="144"/>
        <v>0.30020562222749947</v>
      </c>
      <c r="Z472" s="100">
        <f t="shared" si="139"/>
        <v>1.5150819878087065</v>
      </c>
      <c r="AA472" s="93">
        <v>20.578762785681899</v>
      </c>
      <c r="AB472" s="95">
        <v>80</v>
      </c>
      <c r="AC472" s="114">
        <f t="shared" si="145"/>
        <v>80</v>
      </c>
      <c r="AD472" s="79">
        <f t="shared" si="150"/>
        <v>38.879344002596547</v>
      </c>
      <c r="AE472" s="79">
        <f t="shared" si="140"/>
        <v>38.879344002596547</v>
      </c>
      <c r="AF472" s="80">
        <f t="shared" si="146"/>
        <v>1643835.7713411432</v>
      </c>
      <c r="AG472" s="96">
        <f t="shared" si="147"/>
        <v>0.69746528577156497</v>
      </c>
      <c r="AH472" s="100">
        <f t="shared" si="148"/>
        <v>3.5199776864723651</v>
      </c>
    </row>
    <row r="473" spans="1:34">
      <c r="A473" s="20">
        <v>2031</v>
      </c>
      <c r="B473" s="20">
        <v>32</v>
      </c>
      <c r="C473" s="20" t="s">
        <v>28</v>
      </c>
      <c r="D473" s="24">
        <v>18.78182</v>
      </c>
      <c r="E473" s="24">
        <v>21.2885355115789</v>
      </c>
      <c r="F473" s="24">
        <v>24.786674640000001</v>
      </c>
      <c r="G473" s="23">
        <v>33223.0164</v>
      </c>
      <c r="H473" s="23">
        <v>31970.570199999998</v>
      </c>
      <c r="I473" s="92">
        <v>36620.140800000001</v>
      </c>
      <c r="J473" s="93">
        <v>7.2784653180000003</v>
      </c>
      <c r="K473" s="94">
        <f t="shared" si="134"/>
        <v>-2.8735915805015999</v>
      </c>
      <c r="L473" s="94">
        <f t="shared" si="135"/>
        <v>-4.3980800000000002</v>
      </c>
      <c r="M473" s="94">
        <f t="shared" si="136"/>
        <v>-0.91847257611156008</v>
      </c>
      <c r="N473" s="94">
        <f t="shared" si="137"/>
        <v>-0.9116788386131599</v>
      </c>
      <c r="O473" s="95">
        <v>30</v>
      </c>
      <c r="P473" s="96">
        <f t="shared" si="141"/>
        <v>21.400307465253778</v>
      </c>
      <c r="Q473" s="97">
        <v>4.1913092673586201</v>
      </c>
      <c r="R473" s="97">
        <v>7.5188838467029104E-2</v>
      </c>
      <c r="S473" s="96">
        <f t="shared" si="142"/>
        <v>0.38390492290342543</v>
      </c>
      <c r="T473" s="98">
        <v>4228044</v>
      </c>
      <c r="U473" s="99">
        <f t="shared" si="143"/>
        <v>904814.41576621449</v>
      </c>
      <c r="V473" s="100">
        <f t="shared" si="138"/>
        <v>1.9374968043779359</v>
      </c>
      <c r="W473" s="97">
        <v>2.8716322991340801</v>
      </c>
      <c r="X473" s="97">
        <v>3.7331219888743044</v>
      </c>
      <c r="Y473" s="96">
        <f t="shared" si="144"/>
        <v>0.29531147915648104</v>
      </c>
      <c r="Z473" s="100">
        <f t="shared" si="139"/>
        <v>1.4903821572137965</v>
      </c>
      <c r="AA473" s="93">
        <v>21.298363742347401</v>
      </c>
      <c r="AB473" s="95">
        <v>90</v>
      </c>
      <c r="AC473" s="114">
        <f t="shared" si="145"/>
        <v>90</v>
      </c>
      <c r="AD473" s="79">
        <f t="shared" si="150"/>
        <v>42.259189008777106</v>
      </c>
      <c r="AE473" s="79">
        <f t="shared" si="140"/>
        <v>42.259189008777106</v>
      </c>
      <c r="AF473" s="80">
        <f t="shared" si="146"/>
        <v>1786737.1053342598</v>
      </c>
      <c r="AG473" s="96">
        <f t="shared" si="147"/>
        <v>0.75809708457305425</v>
      </c>
      <c r="AH473" s="100">
        <f t="shared" si="148"/>
        <v>3.8259751077430542</v>
      </c>
    </row>
    <row r="474" spans="1:34">
      <c r="A474" s="20">
        <v>2032</v>
      </c>
      <c r="B474" s="20">
        <v>33</v>
      </c>
      <c r="C474" s="20" t="s">
        <v>28</v>
      </c>
      <c r="D474" s="24">
        <v>18.875959999999999</v>
      </c>
      <c r="E474" s="24">
        <v>22.044065452105301</v>
      </c>
      <c r="F474" s="24">
        <v>26.490878380000002</v>
      </c>
      <c r="G474" s="23">
        <v>33818.546699999999</v>
      </c>
      <c r="H474" s="23">
        <v>32465.583900000001</v>
      </c>
      <c r="I474" s="92">
        <v>37504.074099999998</v>
      </c>
      <c r="J474" s="93">
        <v>7.2784653180000003</v>
      </c>
      <c r="K474" s="94">
        <f t="shared" si="134"/>
        <v>-2.9251013782698001</v>
      </c>
      <c r="L474" s="94">
        <f t="shared" si="135"/>
        <v>-4.53552</v>
      </c>
      <c r="M474" s="94">
        <f t="shared" si="136"/>
        <v>-0.95106915986563112</v>
      </c>
      <c r="N474" s="94">
        <f t="shared" si="137"/>
        <v>-1.1332252201354309</v>
      </c>
      <c r="O474" s="95">
        <v>30</v>
      </c>
      <c r="P474" s="96">
        <f t="shared" si="141"/>
        <v>22.693008324363085</v>
      </c>
      <c r="Q474" s="97">
        <v>4.1913092673586201</v>
      </c>
      <c r="R474" s="97">
        <v>7.5188838467029104E-2</v>
      </c>
      <c r="S474" s="96">
        <f t="shared" si="142"/>
        <v>0.40709497400242556</v>
      </c>
      <c r="T474" s="98">
        <v>4228044</v>
      </c>
      <c r="U474" s="99">
        <f t="shared" si="143"/>
        <v>959470.37687773397</v>
      </c>
      <c r="V474" s="100">
        <f t="shared" si="138"/>
        <v>2.0545326828393757</v>
      </c>
      <c r="W474" s="97">
        <v>2.8716322991340801</v>
      </c>
      <c r="X474" s="97">
        <v>3.7331219888743044</v>
      </c>
      <c r="Y474" s="96">
        <f t="shared" si="144"/>
        <v>0.31314998000186578</v>
      </c>
      <c r="Z474" s="100">
        <f t="shared" si="139"/>
        <v>1.580409756030289</v>
      </c>
      <c r="AA474" s="93">
        <v>22.017964699013</v>
      </c>
      <c r="AB474" s="95">
        <v>90</v>
      </c>
      <c r="AC474" s="114">
        <f t="shared" si="145"/>
        <v>90</v>
      </c>
      <c r="AD474" s="79">
        <f t="shared" si="150"/>
        <v>45.591350926916022</v>
      </c>
      <c r="AE474" s="79">
        <f t="shared" si="140"/>
        <v>45.591350926916022</v>
      </c>
      <c r="AF474" s="80">
        <f t="shared" si="146"/>
        <v>1927622.3773844175</v>
      </c>
      <c r="AG474" s="96">
        <f t="shared" si="147"/>
        <v>0.81787348574681562</v>
      </c>
      <c r="AH474" s="100">
        <f t="shared" si="148"/>
        <v>4.1276554961461773</v>
      </c>
    </row>
    <row r="475" spans="1:34">
      <c r="A475" s="20">
        <v>2033</v>
      </c>
      <c r="B475" s="20">
        <v>34</v>
      </c>
      <c r="C475" s="20" t="s">
        <v>28</v>
      </c>
      <c r="D475" s="24">
        <v>19.32011</v>
      </c>
      <c r="E475" s="24">
        <v>22.476662413684199</v>
      </c>
      <c r="F475" s="24">
        <v>25.21226132</v>
      </c>
      <c r="G475" s="23">
        <v>34424.751900000003</v>
      </c>
      <c r="H475" s="23">
        <v>32968.2621</v>
      </c>
      <c r="I475" s="92">
        <v>38409.343699999998</v>
      </c>
      <c r="J475" s="93">
        <v>7.2784653180000003</v>
      </c>
      <c r="K475" s="94">
        <f t="shared" si="134"/>
        <v>-2.9775344908386003</v>
      </c>
      <c r="L475" s="94">
        <f t="shared" si="135"/>
        <v>-4.6729599999999998</v>
      </c>
      <c r="M475" s="94">
        <f t="shared" si="136"/>
        <v>-0.96973312317599114</v>
      </c>
      <c r="N475" s="94">
        <f t="shared" si="137"/>
        <v>-1.341762296014591</v>
      </c>
      <c r="O475" s="95">
        <v>30</v>
      </c>
      <c r="P475" s="96">
        <f t="shared" si="141"/>
        <v>23.783388029824149</v>
      </c>
      <c r="Q475" s="97">
        <v>4.1913092673586201</v>
      </c>
      <c r="R475" s="97">
        <v>7.5188838467029104E-2</v>
      </c>
      <c r="S475" s="96">
        <f t="shared" si="142"/>
        <v>0.42665554047747017</v>
      </c>
      <c r="T475" s="98">
        <v>4228044</v>
      </c>
      <c r="U475" s="99">
        <f t="shared" si="143"/>
        <v>1005572.1105916981</v>
      </c>
      <c r="V475" s="100">
        <f t="shared" si="138"/>
        <v>2.1532512268752253</v>
      </c>
      <c r="W475" s="97">
        <v>2.8716322991340801</v>
      </c>
      <c r="X475" s="97">
        <v>3.7331219888743044</v>
      </c>
      <c r="Y475" s="96">
        <f t="shared" si="144"/>
        <v>0.32819656959805393</v>
      </c>
      <c r="Z475" s="100">
        <f t="shared" si="139"/>
        <v>1.6563470975963268</v>
      </c>
      <c r="AA475" s="93">
        <v>22.737565655678299</v>
      </c>
      <c r="AB475" s="95">
        <v>90</v>
      </c>
      <c r="AC475" s="114">
        <f t="shared" si="145"/>
        <v>90</v>
      </c>
      <c r="AD475" s="79">
        <f t="shared" si="150"/>
        <v>48.699603662706743</v>
      </c>
      <c r="AE475" s="79">
        <f t="shared" si="140"/>
        <v>48.699603662706743</v>
      </c>
      <c r="AF475" s="80">
        <f t="shared" si="146"/>
        <v>2059040.6706848526</v>
      </c>
      <c r="AG475" s="96">
        <f t="shared" si="147"/>
        <v>0.8736331298003196</v>
      </c>
      <c r="AH475" s="100">
        <f t="shared" si="148"/>
        <v>4.4090640578021896</v>
      </c>
    </row>
    <row r="476" spans="1:34">
      <c r="A476" s="20">
        <v>2034</v>
      </c>
      <c r="B476" s="20">
        <v>35</v>
      </c>
      <c r="C476" s="20" t="s">
        <v>28</v>
      </c>
      <c r="D476" s="24">
        <v>18.192139999999998</v>
      </c>
      <c r="E476" s="24">
        <v>21.9960207221053</v>
      </c>
      <c r="F476" s="24">
        <v>26.83624287</v>
      </c>
      <c r="G476" s="23">
        <v>35041.823499999999</v>
      </c>
      <c r="H476" s="23">
        <v>33478.723599999998</v>
      </c>
      <c r="I476" s="92">
        <v>39336.464599999999</v>
      </c>
      <c r="J476" s="93">
        <v>7.2784653180000003</v>
      </c>
      <c r="K476" s="94">
        <f t="shared" si="134"/>
        <v>-3.0309074818089998</v>
      </c>
      <c r="L476" s="94">
        <f t="shared" si="135"/>
        <v>-4.8104000000000005</v>
      </c>
      <c r="M476" s="94">
        <f t="shared" si="136"/>
        <v>-0.94899631803451112</v>
      </c>
      <c r="N476" s="94">
        <f t="shared" si="137"/>
        <v>-1.5118384818435111</v>
      </c>
      <c r="O476" s="95">
        <v>30</v>
      </c>
      <c r="P476" s="96">
        <f t="shared" si="141"/>
        <v>24.580005298554465</v>
      </c>
      <c r="Q476" s="97">
        <v>4.1913092673586201</v>
      </c>
      <c r="R476" s="97">
        <v>7.5188838467029104E-2</v>
      </c>
      <c r="S476" s="96">
        <f t="shared" si="142"/>
        <v>0.44094623661031762</v>
      </c>
      <c r="T476" s="98">
        <v>4228044</v>
      </c>
      <c r="U476" s="99">
        <f t="shared" si="143"/>
        <v>1039253.4392252141</v>
      </c>
      <c r="V476" s="100">
        <f t="shared" si="138"/>
        <v>2.2253737146003782</v>
      </c>
      <c r="W476" s="97">
        <v>2.8716322991340801</v>
      </c>
      <c r="X476" s="97">
        <v>3.7331219888743044</v>
      </c>
      <c r="Y476" s="96">
        <f t="shared" si="144"/>
        <v>0.33918941277716735</v>
      </c>
      <c r="Z476" s="100">
        <f t="shared" si="139"/>
        <v>1.7118259343079831</v>
      </c>
      <c r="AA476" s="93">
        <v>23.457166612343801</v>
      </c>
      <c r="AB476" s="95">
        <v>90</v>
      </c>
      <c r="AC476" s="114">
        <f t="shared" si="145"/>
        <v>90</v>
      </c>
      <c r="AD476" s="79">
        <f t="shared" si="150"/>
        <v>51.492505933066745</v>
      </c>
      <c r="AE476" s="79">
        <f t="shared" si="140"/>
        <v>51.492505933066745</v>
      </c>
      <c r="AF476" s="80">
        <f t="shared" si="146"/>
        <v>2177125.8075526725</v>
      </c>
      <c r="AG476" s="96">
        <f t="shared" si="147"/>
        <v>0.92373563101532463</v>
      </c>
      <c r="AH476" s="100">
        <f t="shared" si="148"/>
        <v>4.6619220708259865</v>
      </c>
    </row>
    <row r="477" spans="1:34">
      <c r="A477" s="20">
        <v>2035</v>
      </c>
      <c r="B477" s="20">
        <v>36</v>
      </c>
      <c r="C477" s="20" t="s">
        <v>28</v>
      </c>
      <c r="D477" s="24">
        <v>19.672519999999999</v>
      </c>
      <c r="E477" s="24">
        <v>22.482575911052599</v>
      </c>
      <c r="F477" s="24">
        <v>24.925640000000001</v>
      </c>
      <c r="G477" s="23">
        <v>35669.956299999998</v>
      </c>
      <c r="H477" s="23">
        <v>33997.0887</v>
      </c>
      <c r="I477" s="92">
        <v>40285.964200000002</v>
      </c>
      <c r="J477" s="93">
        <v>7.2784653180000003</v>
      </c>
      <c r="K477" s="94">
        <f t="shared" si="134"/>
        <v>-3.0852372002121999</v>
      </c>
      <c r="L477" s="94">
        <f t="shared" si="135"/>
        <v>-4.9478400000000002</v>
      </c>
      <c r="M477" s="94">
        <f t="shared" si="136"/>
        <v>-0.96998825510645337</v>
      </c>
      <c r="N477" s="94">
        <f t="shared" si="137"/>
        <v>-1.7246001373186532</v>
      </c>
      <c r="O477" s="95">
        <v>30</v>
      </c>
      <c r="P477" s="96">
        <f t="shared" si="141"/>
        <v>25.461612439542428</v>
      </c>
      <c r="Q477" s="97">
        <v>4.1913092673586201</v>
      </c>
      <c r="R477" s="97">
        <v>7.5188838467029104E-2</v>
      </c>
      <c r="S477" s="96">
        <f t="shared" si="142"/>
        <v>0.45676158515339893</v>
      </c>
      <c r="T477" s="98">
        <v>4228044</v>
      </c>
      <c r="U477" s="99">
        <f t="shared" si="143"/>
        <v>1076528.1770533272</v>
      </c>
      <c r="V477" s="100">
        <f t="shared" si="138"/>
        <v>2.3051908397119818</v>
      </c>
      <c r="W477" s="97">
        <v>2.8716322991340801</v>
      </c>
      <c r="X477" s="97">
        <v>3.7331219888743044</v>
      </c>
      <c r="Y477" s="96">
        <f t="shared" si="144"/>
        <v>0.35135506550261458</v>
      </c>
      <c r="Z477" s="100">
        <f t="shared" si="139"/>
        <v>1.7732237228553704</v>
      </c>
      <c r="AA477" s="93">
        <v>24.176767569009101</v>
      </c>
      <c r="AB477" s="95">
        <v>90</v>
      </c>
      <c r="AC477" s="114">
        <f t="shared" si="145"/>
        <v>90</v>
      </c>
      <c r="AD477" s="79">
        <f t="shared" si="150"/>
        <v>54.34881004698444</v>
      </c>
      <c r="AE477" s="79">
        <f t="shared" si="140"/>
        <v>54.34881004698444</v>
      </c>
      <c r="AF477" s="80">
        <f t="shared" si="146"/>
        <v>2297891.602262923</v>
      </c>
      <c r="AG477" s="96">
        <f t="shared" si="147"/>
        <v>0.97497551214426181</v>
      </c>
      <c r="AH477" s="100">
        <f t="shared" si="148"/>
        <v>4.9205202289147154</v>
      </c>
    </row>
    <row r="478" spans="1:34">
      <c r="A478" s="20">
        <v>2036</v>
      </c>
      <c r="B478" s="20">
        <v>37</v>
      </c>
      <c r="C478" s="20" t="s">
        <v>28</v>
      </c>
      <c r="D478" s="24">
        <v>19.528449999999999</v>
      </c>
      <c r="E478" s="24">
        <v>21.7664466547368</v>
      </c>
      <c r="F478" s="24">
        <v>24.36992</v>
      </c>
      <c r="G478" s="23">
        <v>36309.3485</v>
      </c>
      <c r="H478" s="23">
        <v>34523.479800000001</v>
      </c>
      <c r="I478" s="92">
        <v>41258.382799999999</v>
      </c>
      <c r="J478" s="93">
        <v>7.2784653180000003</v>
      </c>
      <c r="K478" s="94">
        <f t="shared" si="134"/>
        <v>-3.140540789159</v>
      </c>
      <c r="L478" s="94">
        <f t="shared" si="135"/>
        <v>-5.08528</v>
      </c>
      <c r="M478" s="94">
        <f t="shared" si="136"/>
        <v>-0.93909157447196456</v>
      </c>
      <c r="N478" s="94">
        <f t="shared" si="137"/>
        <v>-1.8864470456309643</v>
      </c>
      <c r="O478" s="95">
        <v>30</v>
      </c>
      <c r="P478" s="96">
        <f t="shared" si="141"/>
        <v>26.050496818681843</v>
      </c>
      <c r="Q478" s="97">
        <v>4.1913092673586201</v>
      </c>
      <c r="R478" s="97">
        <v>7.5188838467029104E-2</v>
      </c>
      <c r="S478" s="96">
        <f t="shared" si="142"/>
        <v>0.46732571431554359</v>
      </c>
      <c r="T478" s="98">
        <v>4228044</v>
      </c>
      <c r="U478" s="99">
        <f t="shared" si="143"/>
        <v>1101426.4677124685</v>
      </c>
      <c r="V478" s="100">
        <f t="shared" si="138"/>
        <v>2.3585060364484396</v>
      </c>
      <c r="W478" s="97">
        <v>2.8716322991340801</v>
      </c>
      <c r="X478" s="97">
        <v>3.7331219888743044</v>
      </c>
      <c r="Y478" s="96">
        <f t="shared" si="144"/>
        <v>0.35948131870426425</v>
      </c>
      <c r="Z478" s="100">
        <f t="shared" si="139"/>
        <v>1.8142354126526459</v>
      </c>
      <c r="AA478" s="93">
        <v>24.896368525674699</v>
      </c>
      <c r="AB478" s="95">
        <v>90</v>
      </c>
      <c r="AC478" s="114">
        <f t="shared" si="145"/>
        <v>90</v>
      </c>
      <c r="AD478" s="79">
        <f t="shared" si="150"/>
        <v>56.890803370353616</v>
      </c>
      <c r="AE478" s="79">
        <f t="shared" si="140"/>
        <v>56.890803370353616</v>
      </c>
      <c r="AF478" s="80">
        <f t="shared" si="146"/>
        <v>2405368.198452034</v>
      </c>
      <c r="AG478" s="96">
        <f t="shared" si="147"/>
        <v>1.0205769013959602</v>
      </c>
      <c r="AH478" s="100">
        <f t="shared" si="148"/>
        <v>5.1506619663067781</v>
      </c>
    </row>
    <row r="479" spans="1:34">
      <c r="A479" s="20">
        <v>2037</v>
      </c>
      <c r="B479" s="20">
        <v>38</v>
      </c>
      <c r="C479" s="20" t="s">
        <v>28</v>
      </c>
      <c r="D479" s="24">
        <v>18.941500000000001</v>
      </c>
      <c r="E479" s="24">
        <v>21.500976176842101</v>
      </c>
      <c r="F479" s="24">
        <v>25.406199999999998</v>
      </c>
      <c r="G479" s="23">
        <v>36960.2019</v>
      </c>
      <c r="H479" s="23">
        <v>35058.0213</v>
      </c>
      <c r="I479" s="92">
        <v>42254.273500000003</v>
      </c>
      <c r="J479" s="93">
        <v>7.2784653180000003</v>
      </c>
      <c r="K479" s="94">
        <f t="shared" si="134"/>
        <v>-3.1968357031385999</v>
      </c>
      <c r="L479" s="94">
        <f t="shared" si="135"/>
        <v>-5.2227200000000007</v>
      </c>
      <c r="M479" s="94">
        <f t="shared" si="136"/>
        <v>-0.92763811617367564</v>
      </c>
      <c r="N479" s="94">
        <f t="shared" si="137"/>
        <v>-2.0687285013122758</v>
      </c>
      <c r="O479" s="95">
        <v>30</v>
      </c>
      <c r="P479" s="96">
        <f t="shared" si="141"/>
        <v>26.634791833321884</v>
      </c>
      <c r="Q479" s="97">
        <v>4.1913092673586201</v>
      </c>
      <c r="R479" s="97">
        <v>7.5188838467029104E-2</v>
      </c>
      <c r="S479" s="96">
        <f t="shared" si="142"/>
        <v>0.47780751383699638</v>
      </c>
      <c r="T479" s="98">
        <v>4228044</v>
      </c>
      <c r="U479" s="99">
        <f t="shared" si="143"/>
        <v>1126130.7180212559</v>
      </c>
      <c r="V479" s="100">
        <f t="shared" si="138"/>
        <v>2.4114057307877439</v>
      </c>
      <c r="W479" s="97">
        <v>2.8716322991340801</v>
      </c>
      <c r="X479" s="97">
        <v>3.7331219888743044</v>
      </c>
      <c r="Y479" s="96">
        <f t="shared" si="144"/>
        <v>0.36754424141307412</v>
      </c>
      <c r="Z479" s="100">
        <f t="shared" si="139"/>
        <v>1.8549274852213411</v>
      </c>
      <c r="AA479" s="93">
        <v>25.615969482339999</v>
      </c>
      <c r="AB479" s="95">
        <v>90</v>
      </c>
      <c r="AC479" s="114">
        <f t="shared" si="145"/>
        <v>90</v>
      </c>
      <c r="AD479" s="79">
        <f t="shared" si="150"/>
        <v>59.406619300523467</v>
      </c>
      <c r="AE479" s="79">
        <f t="shared" si="140"/>
        <v>59.406619300523467</v>
      </c>
      <c r="AF479" s="80">
        <f t="shared" si="146"/>
        <v>2511738.0029386245</v>
      </c>
      <c r="AG479" s="96">
        <f t="shared" si="147"/>
        <v>1.0657086885106652</v>
      </c>
      <c r="AH479" s="100">
        <f t="shared" si="148"/>
        <v>5.3784337089801664</v>
      </c>
    </row>
    <row r="480" spans="1:34">
      <c r="A480" s="20">
        <v>2038</v>
      </c>
      <c r="B480" s="20">
        <v>39</v>
      </c>
      <c r="C480" s="20" t="s">
        <v>28</v>
      </c>
      <c r="D480" s="24">
        <v>19.612279999999998</v>
      </c>
      <c r="E480" s="24">
        <v>21.5928068284211</v>
      </c>
      <c r="F480" s="24">
        <v>24.467980000000001</v>
      </c>
      <c r="G480" s="23">
        <v>37622.722099999999</v>
      </c>
      <c r="H480" s="23">
        <v>35600.839399999997</v>
      </c>
      <c r="I480" s="92">
        <v>43274.202899999997</v>
      </c>
      <c r="J480" s="93">
        <v>7.2784653180000003</v>
      </c>
      <c r="K480" s="94">
        <f t="shared" si="134"/>
        <v>-3.2541397253173998</v>
      </c>
      <c r="L480" s="94">
        <f t="shared" si="135"/>
        <v>-5.3601600000000005</v>
      </c>
      <c r="M480" s="94">
        <f t="shared" si="136"/>
        <v>-0.93160005780540001</v>
      </c>
      <c r="N480" s="94">
        <f t="shared" si="137"/>
        <v>-2.2674344651227996</v>
      </c>
      <c r="O480" s="95">
        <v>30</v>
      </c>
      <c r="P480" s="96">
        <f t="shared" si="141"/>
        <v>27.184314703538682</v>
      </c>
      <c r="Q480" s="97">
        <v>4.1913092673586201</v>
      </c>
      <c r="R480" s="97">
        <v>7.5188838467029104E-2</v>
      </c>
      <c r="S480" s="96">
        <f t="shared" si="142"/>
        <v>0.48766552804855751</v>
      </c>
      <c r="T480" s="98">
        <v>4228044</v>
      </c>
      <c r="U480" s="99">
        <f t="shared" si="143"/>
        <v>1149364.7867640851</v>
      </c>
      <c r="V480" s="100">
        <f t="shared" si="138"/>
        <v>2.4611572965868014</v>
      </c>
      <c r="W480" s="97">
        <v>2.8716322991340801</v>
      </c>
      <c r="X480" s="97">
        <v>3.7331219888743044</v>
      </c>
      <c r="Y480" s="96">
        <f t="shared" si="144"/>
        <v>0.37512732926812109</v>
      </c>
      <c r="Z480" s="100">
        <f t="shared" si="139"/>
        <v>1.8931979204513854</v>
      </c>
      <c r="AA480" s="93">
        <v>26.3355704390056</v>
      </c>
      <c r="AB480" s="95">
        <v>90</v>
      </c>
      <c r="AC480" s="114">
        <f t="shared" si="145"/>
        <v>90</v>
      </c>
      <c r="AD480" s="79">
        <f t="shared" si="150"/>
        <v>61.8660750575701</v>
      </c>
      <c r="AE480" s="79">
        <f t="shared" si="140"/>
        <v>61.8660750575701</v>
      </c>
      <c r="AF480" s="80">
        <f t="shared" si="146"/>
        <v>2615724.8745070891</v>
      </c>
      <c r="AG480" s="96">
        <f t="shared" si="147"/>
        <v>1.1098294178191765</v>
      </c>
      <c r="AH480" s="100">
        <f t="shared" si="148"/>
        <v>5.6011028307917883</v>
      </c>
    </row>
    <row r="481" spans="1:34">
      <c r="A481" s="20">
        <v>2039</v>
      </c>
      <c r="B481" s="20">
        <v>40</v>
      </c>
      <c r="C481" s="20" t="s">
        <v>28</v>
      </c>
      <c r="D481" s="24">
        <v>18.912669999999999</v>
      </c>
      <c r="E481" s="24">
        <v>22.4279889968421</v>
      </c>
      <c r="F481" s="24">
        <v>25.826143909999999</v>
      </c>
      <c r="G481" s="23">
        <v>38297.118000000002</v>
      </c>
      <c r="H481" s="23">
        <v>36152.062100000003</v>
      </c>
      <c r="I481" s="92">
        <v>44318.751300000004</v>
      </c>
      <c r="J481" s="93">
        <v>7.2784653180000003</v>
      </c>
      <c r="K481" s="94">
        <f t="shared" si="134"/>
        <v>-3.3124709242920001</v>
      </c>
      <c r="L481" s="94">
        <f t="shared" si="135"/>
        <v>-5.4976000000000003</v>
      </c>
      <c r="M481" s="94">
        <f t="shared" si="136"/>
        <v>-0.96763315727975563</v>
      </c>
      <c r="N481" s="94">
        <f t="shared" si="137"/>
        <v>-2.4992387635717557</v>
      </c>
      <c r="O481" s="95">
        <v>30</v>
      </c>
      <c r="P481" s="96">
        <f t="shared" si="141"/>
        <v>27.722653117282295</v>
      </c>
      <c r="Q481" s="97">
        <v>4.1913092673586201</v>
      </c>
      <c r="R481" s="97">
        <v>7.5188838467029104E-2</v>
      </c>
      <c r="S481" s="96">
        <f t="shared" si="142"/>
        <v>0.49732290178301214</v>
      </c>
      <c r="T481" s="98">
        <v>4228044</v>
      </c>
      <c r="U481" s="99">
        <f t="shared" si="143"/>
        <v>1172125.971766067</v>
      </c>
      <c r="V481" s="100">
        <f t="shared" si="138"/>
        <v>2.5098962671831639</v>
      </c>
      <c r="W481" s="97">
        <v>2.8716322991340801</v>
      </c>
      <c r="X481" s="97">
        <v>3.7331219888743044</v>
      </c>
      <c r="Y481" s="96">
        <f t="shared" si="144"/>
        <v>0.38255607829462462</v>
      </c>
      <c r="Z481" s="100">
        <f t="shared" si="139"/>
        <v>1.9306894362947418</v>
      </c>
      <c r="AA481" s="93">
        <v>27.0551713956709</v>
      </c>
      <c r="AB481" s="95">
        <v>90</v>
      </c>
      <c r="AC481" s="114">
        <f t="shared" si="145"/>
        <v>90</v>
      </c>
      <c r="AD481" s="79">
        <f t="shared" si="150"/>
        <v>64.292758329443586</v>
      </c>
      <c r="AE481" s="79">
        <f t="shared" si="140"/>
        <v>64.292758329443586</v>
      </c>
      <c r="AF481" s="80">
        <f t="shared" si="146"/>
        <v>2718326.1109825396</v>
      </c>
      <c r="AG481" s="96">
        <f t="shared" si="147"/>
        <v>1.1533622341542793</v>
      </c>
      <c r="AH481" s="100">
        <f t="shared" si="148"/>
        <v>5.8208048650791966</v>
      </c>
    </row>
    <row r="482" spans="1:34">
      <c r="A482" s="20">
        <v>2040</v>
      </c>
      <c r="B482" s="20">
        <v>41</v>
      </c>
      <c r="C482" s="20" t="s">
        <v>28</v>
      </c>
      <c r="D482" s="24">
        <v>18.296189999999999</v>
      </c>
      <c r="E482" s="24">
        <v>22.418351285263199</v>
      </c>
      <c r="F482" s="24">
        <v>26.243659999999998</v>
      </c>
      <c r="G482" s="23">
        <v>38983.602700000003</v>
      </c>
      <c r="H482" s="23">
        <v>36711.819600000003</v>
      </c>
      <c r="I482" s="92">
        <v>45388.512900000002</v>
      </c>
      <c r="J482" s="93">
        <v>7.2784653180000003</v>
      </c>
      <c r="K482" s="94">
        <f t="shared" si="134"/>
        <v>-3.3718477319338005</v>
      </c>
      <c r="L482" s="94">
        <f t="shared" si="135"/>
        <v>-5.63504</v>
      </c>
      <c r="M482" s="94">
        <f t="shared" si="136"/>
        <v>-0.96721734785139546</v>
      </c>
      <c r="N482" s="94">
        <f t="shared" si="137"/>
        <v>-2.6956397617851957</v>
      </c>
      <c r="O482" s="95">
        <v>30</v>
      </c>
      <c r="P482" s="96">
        <f t="shared" si="141"/>
        <v>28.103065963835522</v>
      </c>
      <c r="Q482" s="97">
        <v>4.1913092673586201</v>
      </c>
      <c r="R482" s="97">
        <v>7.5188838467029104E-2</v>
      </c>
      <c r="S482" s="96">
        <f t="shared" si="142"/>
        <v>0.50414721329183532</v>
      </c>
      <c r="T482" s="98">
        <v>4228044</v>
      </c>
      <c r="U482" s="99">
        <f t="shared" si="143"/>
        <v>1188209.9942999899</v>
      </c>
      <c r="V482" s="100">
        <f t="shared" si="138"/>
        <v>2.5443372991981432</v>
      </c>
      <c r="W482" s="97">
        <v>2.8716322991340801</v>
      </c>
      <c r="X482" s="97">
        <v>3.7331219888743044</v>
      </c>
      <c r="Y482" s="96">
        <f t="shared" si="144"/>
        <v>0.38780554868602718</v>
      </c>
      <c r="Z482" s="100">
        <f t="shared" si="139"/>
        <v>1.9571825378447252</v>
      </c>
      <c r="AA482" s="93">
        <v>27.774772352336399</v>
      </c>
      <c r="AB482" s="95">
        <v>90</v>
      </c>
      <c r="AC482" s="114">
        <f t="shared" si="145"/>
        <v>90</v>
      </c>
      <c r="AD482" s="79">
        <f t="shared" si="150"/>
        <v>66.539928005426717</v>
      </c>
      <c r="AE482" s="79">
        <f t="shared" si="140"/>
        <v>66.539928005426717</v>
      </c>
      <c r="AF482" s="80">
        <f t="shared" si="146"/>
        <v>2813337.4336377638</v>
      </c>
      <c r="AG482" s="96">
        <f t="shared" si="147"/>
        <v>1.193674715767449</v>
      </c>
      <c r="AH482" s="100">
        <f t="shared" si="148"/>
        <v>6.0242544684637007</v>
      </c>
    </row>
    <row r="483" spans="1:34">
      <c r="A483" s="20">
        <v>2041</v>
      </c>
      <c r="B483" s="20">
        <v>42</v>
      </c>
      <c r="C483" s="20" t="s">
        <v>28</v>
      </c>
      <c r="D483" s="24">
        <v>18.966809999999999</v>
      </c>
      <c r="E483" s="24">
        <v>22.219406586842101</v>
      </c>
      <c r="F483" s="24">
        <v>27.903979750000001</v>
      </c>
      <c r="G483" s="23">
        <v>39682.392800000001</v>
      </c>
      <c r="H483" s="23">
        <v>37280.244100000004</v>
      </c>
      <c r="I483" s="92">
        <v>46484.096299999997</v>
      </c>
      <c r="J483" s="93">
        <v>7.2784653180000003</v>
      </c>
      <c r="K483" s="94">
        <f t="shared" si="134"/>
        <v>-3.4322888828432001</v>
      </c>
      <c r="L483" s="94">
        <f t="shared" si="135"/>
        <v>-5.7724799999999998</v>
      </c>
      <c r="M483" s="94">
        <f t="shared" si="136"/>
        <v>-0.9586340777827157</v>
      </c>
      <c r="N483" s="94">
        <f t="shared" si="137"/>
        <v>-2.8849376426259155</v>
      </c>
      <c r="O483" s="95">
        <v>30</v>
      </c>
      <c r="P483" s="96">
        <f t="shared" si="141"/>
        <v>28.412904249013224</v>
      </c>
      <c r="Q483" s="97">
        <v>4.1913092673586201</v>
      </c>
      <c r="R483" s="97">
        <v>7.5188838467029104E-2</v>
      </c>
      <c r="S483" s="96">
        <f t="shared" si="142"/>
        <v>0.50970547189054027</v>
      </c>
      <c r="T483" s="98">
        <v>4228044</v>
      </c>
      <c r="U483" s="99">
        <f t="shared" si="143"/>
        <v>1201310.0933261486</v>
      </c>
      <c r="V483" s="100">
        <f t="shared" si="138"/>
        <v>2.5723887974478954</v>
      </c>
      <c r="W483" s="97">
        <v>2.8716322991340801</v>
      </c>
      <c r="X483" s="97">
        <v>4.0202852187877118</v>
      </c>
      <c r="Y483" s="96">
        <f t="shared" si="144"/>
        <v>0.36407533706467166</v>
      </c>
      <c r="Z483" s="100">
        <f t="shared" si="139"/>
        <v>1.8374205696056398</v>
      </c>
      <c r="AA483" s="93">
        <v>28.494373309001698</v>
      </c>
      <c r="AB483" s="95">
        <v>100</v>
      </c>
      <c r="AC483" s="114">
        <f t="shared" si="145"/>
        <v>100</v>
      </c>
      <c r="AD483" s="79">
        <f t="shared" si="150"/>
        <v>68.994935091334369</v>
      </c>
      <c r="AE483" s="79">
        <f t="shared" si="140"/>
        <v>68.994935091334369</v>
      </c>
      <c r="AF483" s="80">
        <f t="shared" si="146"/>
        <v>2917136.2134330571</v>
      </c>
      <c r="AG483" s="96">
        <f t="shared" si="147"/>
        <v>1.2377156393650652</v>
      </c>
      <c r="AH483" s="100">
        <f t="shared" si="148"/>
        <v>6.2465208256828282</v>
      </c>
    </row>
    <row r="484" spans="1:34">
      <c r="A484" s="20">
        <v>2042</v>
      </c>
      <c r="B484" s="20">
        <v>43</v>
      </c>
      <c r="C484" s="20" t="s">
        <v>28</v>
      </c>
      <c r="D484" s="24">
        <v>17.947679999999998</v>
      </c>
      <c r="E484" s="24">
        <v>21.7518442694737</v>
      </c>
      <c r="F484" s="24">
        <v>25.576339999999998</v>
      </c>
      <c r="G484" s="23">
        <v>40393.7088</v>
      </c>
      <c r="H484" s="23">
        <v>37857.469700000001</v>
      </c>
      <c r="I484" s="92">
        <v>47606.124799999998</v>
      </c>
      <c r="J484" s="93">
        <v>7.2784653180000003</v>
      </c>
      <c r="K484" s="94">
        <f t="shared" si="134"/>
        <v>-3.4938134489472001</v>
      </c>
      <c r="L484" s="94">
        <f t="shared" si="135"/>
        <v>-5.9099200000000005</v>
      </c>
      <c r="M484" s="94">
        <f t="shared" si="136"/>
        <v>-0.93846156916217338</v>
      </c>
      <c r="N484" s="94">
        <f t="shared" si="137"/>
        <v>-3.0637297001093735</v>
      </c>
      <c r="O484" s="95">
        <v>30</v>
      </c>
      <c r="P484" s="96">
        <f t="shared" si="141"/>
        <v>28.661147684110951</v>
      </c>
      <c r="Q484" s="97">
        <v>4.1913092673586201</v>
      </c>
      <c r="R484" s="97">
        <v>7.5188838467029104E-2</v>
      </c>
      <c r="S484" s="96">
        <f t="shared" si="142"/>
        <v>0.51415876663722604</v>
      </c>
      <c r="T484" s="98">
        <v>4228044</v>
      </c>
      <c r="U484" s="99">
        <f t="shared" si="143"/>
        <v>1211805.9349891921</v>
      </c>
      <c r="V484" s="100">
        <f t="shared" si="138"/>
        <v>2.5948637484732759</v>
      </c>
      <c r="W484" s="97">
        <v>2.8716322991340801</v>
      </c>
      <c r="X484" s="97">
        <v>4.0202852187877118</v>
      </c>
      <c r="Y484" s="96">
        <f t="shared" si="144"/>
        <v>0.36725626188373289</v>
      </c>
      <c r="Z484" s="100">
        <f t="shared" si="139"/>
        <v>1.8534741060523399</v>
      </c>
      <c r="AA484" s="93">
        <v>29.2139742656673</v>
      </c>
      <c r="AB484" s="95">
        <v>100</v>
      </c>
      <c r="AC484" s="114">
        <f t="shared" si="145"/>
        <v>100</v>
      </c>
      <c r="AD484" s="79">
        <f t="shared" si="150"/>
        <v>71.366759298462085</v>
      </c>
      <c r="AE484" s="79">
        <f t="shared" si="140"/>
        <v>71.366759298462085</v>
      </c>
      <c r="AF484" s="80">
        <f t="shared" si="146"/>
        <v>3017417.9845130681</v>
      </c>
      <c r="AG484" s="96">
        <f t="shared" si="147"/>
        <v>1.2802643266143607</v>
      </c>
      <c r="AH484" s="100">
        <f t="shared" si="148"/>
        <v>6.4612561433560636</v>
      </c>
    </row>
    <row r="485" spans="1:34">
      <c r="A485" s="20">
        <v>2043</v>
      </c>
      <c r="B485" s="20">
        <v>44</v>
      </c>
      <c r="C485" s="20" t="s">
        <v>28</v>
      </c>
      <c r="D485" s="24">
        <v>18.170369999999998</v>
      </c>
      <c r="E485" s="24">
        <v>22.834344714210498</v>
      </c>
      <c r="F485" s="24">
        <v>27.75241012</v>
      </c>
      <c r="G485" s="23">
        <v>41117.775399999999</v>
      </c>
      <c r="H485" s="23">
        <v>38443.632799999999</v>
      </c>
      <c r="I485" s="92">
        <v>48755.236599999997</v>
      </c>
      <c r="J485" s="93">
        <v>7.2784653180000003</v>
      </c>
      <c r="K485" s="94">
        <f t="shared" si="134"/>
        <v>-3.5564408654476001</v>
      </c>
      <c r="L485" s="94">
        <f t="shared" si="135"/>
        <v>-6.0473600000000003</v>
      </c>
      <c r="M485" s="94">
        <f t="shared" si="136"/>
        <v>-0.98516496834989775</v>
      </c>
      <c r="N485" s="94">
        <f t="shared" si="137"/>
        <v>-3.3105005157974978</v>
      </c>
      <c r="O485" s="95">
        <v>30</v>
      </c>
      <c r="P485" s="96">
        <f t="shared" si="141"/>
        <v>28.943618659846305</v>
      </c>
      <c r="Q485" s="97">
        <v>4.1913092673586201</v>
      </c>
      <c r="R485" s="97">
        <v>7.5188838467029104E-2</v>
      </c>
      <c r="S485" s="96">
        <f t="shared" si="142"/>
        <v>0.51922607692415568</v>
      </c>
      <c r="T485" s="98">
        <v>4228044</v>
      </c>
      <c r="U485" s="99">
        <f t="shared" si="143"/>
        <v>1223748.9321305121</v>
      </c>
      <c r="V485" s="100">
        <f t="shared" si="138"/>
        <v>2.6204375218270162</v>
      </c>
      <c r="W485" s="97">
        <v>2.8716322991340801</v>
      </c>
      <c r="X485" s="97">
        <v>4.0202852187877118</v>
      </c>
      <c r="Y485" s="96">
        <f t="shared" si="144"/>
        <v>0.37087576923153975</v>
      </c>
      <c r="Z485" s="100">
        <f t="shared" si="139"/>
        <v>1.8717410870192972</v>
      </c>
      <c r="AA485" s="93">
        <v>29.9335752223326</v>
      </c>
      <c r="AB485" s="95">
        <v>100</v>
      </c>
      <c r="AC485" s="114">
        <f t="shared" si="145"/>
        <v>100</v>
      </c>
      <c r="AD485" s="79">
        <f t="shared" si="150"/>
        <v>73.751223017527451</v>
      </c>
      <c r="AE485" s="79">
        <f t="shared" si="140"/>
        <v>73.751223017527451</v>
      </c>
      <c r="AF485" s="80">
        <f t="shared" si="146"/>
        <v>3118234.1597191882</v>
      </c>
      <c r="AG485" s="96">
        <f t="shared" si="147"/>
        <v>1.3230397569075978</v>
      </c>
      <c r="AH485" s="100">
        <f t="shared" si="148"/>
        <v>6.6771357910361395</v>
      </c>
    </row>
    <row r="486" spans="1:34">
      <c r="A486" s="20">
        <v>2044</v>
      </c>
      <c r="B486" s="20">
        <v>45</v>
      </c>
      <c r="C486" s="20" t="s">
        <v>28</v>
      </c>
      <c r="D486" s="24">
        <v>19.85399</v>
      </c>
      <c r="E486" s="24">
        <v>22.902263216315799</v>
      </c>
      <c r="F486" s="24">
        <v>25.676549999999999</v>
      </c>
      <c r="G486" s="23">
        <v>41854.821000000004</v>
      </c>
      <c r="H486" s="23">
        <v>39038.871700000003</v>
      </c>
      <c r="I486" s="92">
        <v>49932.085700000003</v>
      </c>
      <c r="J486" s="93">
        <v>7.2784653180000003</v>
      </c>
      <c r="K486" s="94">
        <f t="shared" si="134"/>
        <v>-3.6201908875740005</v>
      </c>
      <c r="L486" s="94">
        <f t="shared" si="135"/>
        <v>-6.1848000000000001</v>
      </c>
      <c r="M486" s="94">
        <f t="shared" si="136"/>
        <v>-0.98809524420472883</v>
      </c>
      <c r="N486" s="94">
        <f t="shared" si="137"/>
        <v>-3.5146208137787291</v>
      </c>
      <c r="O486" s="95">
        <v>30</v>
      </c>
      <c r="P486" s="96">
        <f t="shared" si="141"/>
        <v>29.133027749441428</v>
      </c>
      <c r="Q486" s="97">
        <v>4.1913092673586201</v>
      </c>
      <c r="R486" s="97">
        <v>7.5188838467029104E-2</v>
      </c>
      <c r="S486" s="96">
        <f t="shared" si="142"/>
        <v>0.52262392913054501</v>
      </c>
      <c r="T486" s="98">
        <v>4228044</v>
      </c>
      <c r="U486" s="99">
        <f t="shared" si="143"/>
        <v>1231757.2317785933</v>
      </c>
      <c r="V486" s="100">
        <f t="shared" si="138"/>
        <v>2.6375858504856824</v>
      </c>
      <c r="W486" s="97">
        <v>2.8716322991340801</v>
      </c>
      <c r="X486" s="97">
        <v>4.0202852187877118</v>
      </c>
      <c r="Y486" s="96">
        <f t="shared" si="144"/>
        <v>0.37330280652181785</v>
      </c>
      <c r="Z486" s="100">
        <f t="shared" si="139"/>
        <v>1.8839898932040589</v>
      </c>
      <c r="AA486" s="93">
        <v>30.653176178998098</v>
      </c>
      <c r="AB486" s="95">
        <v>100</v>
      </c>
      <c r="AC486" s="114">
        <f t="shared" si="145"/>
        <v>100</v>
      </c>
      <c r="AD486" s="79">
        <f t="shared" si="150"/>
        <v>76.021036821752631</v>
      </c>
      <c r="AE486" s="79">
        <f t="shared" si="140"/>
        <v>76.021036821752631</v>
      </c>
      <c r="AF486" s="80">
        <f t="shared" si="146"/>
        <v>3214202.8860799028</v>
      </c>
      <c r="AG486" s="96">
        <f t="shared" si="147"/>
        <v>1.3637584566239929</v>
      </c>
      <c r="AH486" s="100">
        <f t="shared" si="148"/>
        <v>6.8826355016996219</v>
      </c>
    </row>
    <row r="487" spans="1:34">
      <c r="A487" s="20">
        <v>2045</v>
      </c>
      <c r="B487" s="20">
        <v>46</v>
      </c>
      <c r="C487" s="20" t="s">
        <v>28</v>
      </c>
      <c r="D487" s="24">
        <v>18.13429</v>
      </c>
      <c r="E487" s="24">
        <v>21.536758362105299</v>
      </c>
      <c r="F487" s="24">
        <v>24.503070000000001</v>
      </c>
      <c r="G487" s="23">
        <v>42605.078300000001</v>
      </c>
      <c r="H487" s="23">
        <v>39643.3269</v>
      </c>
      <c r="I487" s="92">
        <v>51137.341399999998</v>
      </c>
      <c r="J487" s="93">
        <v>7.2784653180000003</v>
      </c>
      <c r="K487" s="94">
        <f t="shared" si="134"/>
        <v>-3.6850836424802003</v>
      </c>
      <c r="L487" s="94">
        <f t="shared" si="135"/>
        <v>-6.3222400000000007</v>
      </c>
      <c r="M487" s="94">
        <f t="shared" si="136"/>
        <v>-0.92918190277467105</v>
      </c>
      <c r="N487" s="94">
        <f t="shared" si="137"/>
        <v>-3.6580402272548715</v>
      </c>
      <c r="O487" s="95">
        <v>30</v>
      </c>
      <c r="P487" s="96">
        <f t="shared" si="141"/>
        <v>29.245951855769665</v>
      </c>
      <c r="Q487" s="97">
        <v>4.1913092673586201</v>
      </c>
      <c r="R487" s="97">
        <v>7.5188838467029104E-2</v>
      </c>
      <c r="S487" s="96">
        <f t="shared" si="142"/>
        <v>0.52464970004081191</v>
      </c>
      <c r="T487" s="98">
        <v>4228044</v>
      </c>
      <c r="U487" s="99">
        <f t="shared" si="143"/>
        <v>1236531.712680758</v>
      </c>
      <c r="V487" s="100">
        <f t="shared" si="138"/>
        <v>2.6478095398183443</v>
      </c>
      <c r="W487" s="97">
        <v>2.8716322991340801</v>
      </c>
      <c r="X487" s="97">
        <v>4.0202852187877118</v>
      </c>
      <c r="Y487" s="96">
        <f t="shared" si="144"/>
        <v>0.37474978574343709</v>
      </c>
      <c r="Z487" s="100">
        <f t="shared" si="139"/>
        <v>1.8912925284416746</v>
      </c>
      <c r="AA487" s="93">
        <v>31.372777135663501</v>
      </c>
      <c r="AB487" s="95">
        <v>100</v>
      </c>
      <c r="AC487" s="114">
        <f t="shared" si="145"/>
        <v>100</v>
      </c>
      <c r="AD487" s="79">
        <f t="shared" si="150"/>
        <v>78.19277761401095</v>
      </c>
      <c r="AE487" s="79">
        <f t="shared" si="140"/>
        <v>78.19277761401095</v>
      </c>
      <c r="AF487" s="80">
        <f t="shared" si="146"/>
        <v>3306025.0423425329</v>
      </c>
      <c r="AG487" s="96">
        <f t="shared" si="147"/>
        <v>1.4027178025479636</v>
      </c>
      <c r="AH487" s="100">
        <f t="shared" si="148"/>
        <v>7.0792560807155791</v>
      </c>
    </row>
    <row r="488" spans="1:34">
      <c r="A488" s="20">
        <v>2046</v>
      </c>
      <c r="B488" s="20">
        <v>47</v>
      </c>
      <c r="C488" s="20" t="s">
        <v>28</v>
      </c>
      <c r="D488" s="24">
        <v>19.56202</v>
      </c>
      <c r="E488" s="24">
        <v>22.4978012389474</v>
      </c>
      <c r="F488" s="24">
        <v>24.904494069999998</v>
      </c>
      <c r="G488" s="23">
        <v>43368.784099999997</v>
      </c>
      <c r="H488" s="23">
        <v>40257.141100000001</v>
      </c>
      <c r="I488" s="92">
        <v>52371.689400000003</v>
      </c>
      <c r="J488" s="93">
        <v>7.2784653180000003</v>
      </c>
      <c r="K488" s="94">
        <f t="shared" si="134"/>
        <v>-3.7511396119453999</v>
      </c>
      <c r="L488" s="94">
        <f t="shared" si="135"/>
        <v>-6.4596800000000005</v>
      </c>
      <c r="M488" s="94">
        <f t="shared" si="136"/>
        <v>-0.97064513665314667</v>
      </c>
      <c r="N488" s="94">
        <f t="shared" si="137"/>
        <v>-3.9029994305985469</v>
      </c>
      <c r="O488" s="95">
        <v>30</v>
      </c>
      <c r="P488" s="96">
        <f t="shared" si="141"/>
        <v>29.406538178055548</v>
      </c>
      <c r="Q488" s="97">
        <v>4.1913092673586201</v>
      </c>
      <c r="R488" s="97">
        <v>7.5188838467029104E-2</v>
      </c>
      <c r="S488" s="96">
        <f t="shared" si="142"/>
        <v>0.52753049414980335</v>
      </c>
      <c r="T488" s="98">
        <v>4228044</v>
      </c>
      <c r="U488" s="99">
        <f t="shared" si="143"/>
        <v>1243321.373044987</v>
      </c>
      <c r="V488" s="100">
        <f t="shared" si="138"/>
        <v>2.6623483723449741</v>
      </c>
      <c r="W488" s="97">
        <v>2.8716322991340801</v>
      </c>
      <c r="X488" s="97">
        <v>4.0202852187877118</v>
      </c>
      <c r="Y488" s="96">
        <f t="shared" si="144"/>
        <v>0.37680749582128809</v>
      </c>
      <c r="Z488" s="100">
        <f t="shared" si="139"/>
        <v>1.9016774088178388</v>
      </c>
      <c r="AA488" s="93">
        <v>32.092378092329</v>
      </c>
      <c r="AB488" s="95">
        <v>100</v>
      </c>
      <c r="AC488" s="114">
        <f t="shared" si="145"/>
        <v>100</v>
      </c>
      <c r="AD488" s="79">
        <f t="shared" si="150"/>
        <v>80.390592593526961</v>
      </c>
      <c r="AE488" s="79">
        <f t="shared" si="140"/>
        <v>80.390592593526961</v>
      </c>
      <c r="AF488" s="80">
        <f t="shared" si="146"/>
        <v>3398949.6267150613</v>
      </c>
      <c r="AG488" s="96">
        <f t="shared" si="147"/>
        <v>1.4421448991743568</v>
      </c>
      <c r="AH488" s="100">
        <f t="shared" si="148"/>
        <v>7.2782373106039842</v>
      </c>
    </row>
    <row r="489" spans="1:34">
      <c r="A489" s="20">
        <v>2047</v>
      </c>
      <c r="B489" s="20">
        <v>48</v>
      </c>
      <c r="C489" s="20" t="s">
        <v>28</v>
      </c>
      <c r="D489" s="24">
        <v>18.37546</v>
      </c>
      <c r="E489" s="24">
        <v>21.5435419163158</v>
      </c>
      <c r="F489" s="24">
        <v>25.32903902</v>
      </c>
      <c r="G489" s="23">
        <v>44146.179600000003</v>
      </c>
      <c r="H489" s="23">
        <v>40880.459300000002</v>
      </c>
      <c r="I489" s="92">
        <v>53635.832000000002</v>
      </c>
      <c r="J489" s="93">
        <v>7.2784653180000003</v>
      </c>
      <c r="K489" s="94">
        <f t="shared" si="134"/>
        <v>-3.8183796583224003</v>
      </c>
      <c r="L489" s="94">
        <f t="shared" si="135"/>
        <v>-6.5971200000000003</v>
      </c>
      <c r="M489" s="94">
        <f t="shared" si="136"/>
        <v>-0.92947457243752885</v>
      </c>
      <c r="N489" s="94">
        <f t="shared" si="137"/>
        <v>-4.0665089127599288</v>
      </c>
      <c r="O489" s="95">
        <v>30</v>
      </c>
      <c r="P489" s="96">
        <f t="shared" si="141"/>
        <v>29.494548635845955</v>
      </c>
      <c r="Q489" s="97">
        <v>4.1913092673586201</v>
      </c>
      <c r="R489" s="97">
        <v>7.5188838467029104E-2</v>
      </c>
      <c r="S489" s="96">
        <f t="shared" si="142"/>
        <v>0.52910933352244227</v>
      </c>
      <c r="T489" s="98">
        <v>4228044</v>
      </c>
      <c r="U489" s="99">
        <f t="shared" si="143"/>
        <v>1247042.4939249668</v>
      </c>
      <c r="V489" s="100">
        <f t="shared" si="138"/>
        <v>2.6703164812610543</v>
      </c>
      <c r="W489" s="97">
        <v>2.8716322991340801</v>
      </c>
      <c r="X489" s="97">
        <v>4.0202852187877118</v>
      </c>
      <c r="Y489" s="96">
        <f t="shared" si="144"/>
        <v>0.37793523823031588</v>
      </c>
      <c r="Z489" s="100">
        <f t="shared" si="139"/>
        <v>1.9073689151864675</v>
      </c>
      <c r="AA489" s="93">
        <v>32.811979048994303</v>
      </c>
      <c r="AB489" s="95">
        <v>100</v>
      </c>
      <c r="AC489" s="114">
        <f t="shared" si="145"/>
        <v>100</v>
      </c>
      <c r="AD489" s="79">
        <f t="shared" si="150"/>
        <v>82.494243679847543</v>
      </c>
      <c r="AE489" s="79">
        <f t="shared" si="140"/>
        <v>82.494243679847543</v>
      </c>
      <c r="AF489" s="80">
        <f t="shared" si="146"/>
        <v>3487892.9202511734</v>
      </c>
      <c r="AG489" s="96">
        <f t="shared" si="147"/>
        <v>1.4798827685680962</v>
      </c>
      <c r="AH489" s="100">
        <f t="shared" si="148"/>
        <v>7.4686933245603235</v>
      </c>
    </row>
    <row r="490" spans="1:34">
      <c r="A490" s="20">
        <v>2048</v>
      </c>
      <c r="B490" s="20">
        <v>49</v>
      </c>
      <c r="C490" s="20" t="s">
        <v>28</v>
      </c>
      <c r="D490" s="24">
        <v>18.929680000000001</v>
      </c>
      <c r="E490" s="24">
        <v>21.759574383157901</v>
      </c>
      <c r="F490" s="24">
        <v>27.750332149999998</v>
      </c>
      <c r="G490" s="23">
        <v>44937.51</v>
      </c>
      <c r="H490" s="23">
        <v>41513.428599999999</v>
      </c>
      <c r="I490" s="92">
        <v>54930.488400000002</v>
      </c>
      <c r="J490" s="93">
        <v>7.2784653180000003</v>
      </c>
      <c r="K490" s="94">
        <f t="shared" si="134"/>
        <v>-3.8868249899400005</v>
      </c>
      <c r="L490" s="94">
        <f t="shared" si="135"/>
        <v>-6.7345600000000001</v>
      </c>
      <c r="M490" s="94">
        <f t="shared" si="136"/>
        <v>-0.93879507718696453</v>
      </c>
      <c r="N490" s="94">
        <f t="shared" si="137"/>
        <v>-4.2817147491269649</v>
      </c>
      <c r="O490" s="95">
        <v>30</v>
      </c>
      <c r="P490" s="96">
        <f t="shared" si="141"/>
        <v>29.591082437603347</v>
      </c>
      <c r="Q490" s="97">
        <v>4.1913092673586201</v>
      </c>
      <c r="R490" s="97">
        <v>7.5188838467029104E-2</v>
      </c>
      <c r="S490" s="96">
        <f t="shared" si="142"/>
        <v>0.53084107507715672</v>
      </c>
      <c r="T490" s="98">
        <v>4228044</v>
      </c>
      <c r="U490" s="99">
        <f t="shared" si="143"/>
        <v>1251123.985538142</v>
      </c>
      <c r="V490" s="100">
        <f t="shared" si="138"/>
        <v>2.6790562590760727</v>
      </c>
      <c r="W490" s="97">
        <v>2.8716322991340801</v>
      </c>
      <c r="X490" s="97">
        <v>4.0202852187877118</v>
      </c>
      <c r="Y490" s="96">
        <f t="shared" si="144"/>
        <v>0.37917219648368333</v>
      </c>
      <c r="Z490" s="100">
        <f t="shared" si="139"/>
        <v>1.9136116136257662</v>
      </c>
      <c r="AA490" s="93">
        <v>33.531580005659897</v>
      </c>
      <c r="AB490" s="95">
        <v>100</v>
      </c>
      <c r="AC490" s="114">
        <f t="shared" si="145"/>
        <v>100</v>
      </c>
      <c r="AD490" s="79">
        <f t="shared" si="150"/>
        <v>84.584830081435143</v>
      </c>
      <c r="AE490" s="79">
        <f t="shared" si="140"/>
        <v>84.584830081435143</v>
      </c>
      <c r="AF490" s="80">
        <f t="shared" si="146"/>
        <v>3576283.8331683134</v>
      </c>
      <c r="AG490" s="96">
        <f t="shared" si="147"/>
        <v>1.5173862676476091</v>
      </c>
      <c r="AH490" s="100">
        <f t="shared" si="148"/>
        <v>7.6579665150940786</v>
      </c>
    </row>
    <row r="491" spans="1:34">
      <c r="A491" s="20">
        <v>2049</v>
      </c>
      <c r="B491" s="20">
        <v>50</v>
      </c>
      <c r="C491" s="20" t="s">
        <v>28</v>
      </c>
      <c r="D491" s="24">
        <v>18.779720000000001</v>
      </c>
      <c r="E491" s="24">
        <v>22.553125242105299</v>
      </c>
      <c r="F491" s="24">
        <v>26.600570000000001</v>
      </c>
      <c r="G491" s="23">
        <v>45743.025300000001</v>
      </c>
      <c r="H491" s="23">
        <v>42156.198400000001</v>
      </c>
      <c r="I491" s="92">
        <v>56256.394999999997</v>
      </c>
      <c r="J491" s="93">
        <v>7.2784653180000003</v>
      </c>
      <c r="K491" s="94">
        <f t="shared" si="134"/>
        <v>-3.9564972302982002</v>
      </c>
      <c r="L491" s="94">
        <f t="shared" si="135"/>
        <v>-6.8719999999999999</v>
      </c>
      <c r="M491" s="94">
        <f t="shared" si="136"/>
        <v>-0.97303203544539107</v>
      </c>
      <c r="N491" s="94">
        <f t="shared" si="137"/>
        <v>-4.5230639477435908</v>
      </c>
      <c r="O491" s="95">
        <v>30</v>
      </c>
      <c r="P491" s="96">
        <f t="shared" si="141"/>
        <v>29.67782608713323</v>
      </c>
      <c r="Q491" s="97">
        <v>4.1913092673586201</v>
      </c>
      <c r="R491" s="97">
        <v>7.5188838467029104E-2</v>
      </c>
      <c r="S491" s="96">
        <f t="shared" si="142"/>
        <v>0.53239718889183907</v>
      </c>
      <c r="T491" s="98">
        <v>4228044</v>
      </c>
      <c r="U491" s="99">
        <f t="shared" si="143"/>
        <v>1254791.5452074714</v>
      </c>
      <c r="V491" s="100">
        <f t="shared" si="138"/>
        <v>2.6869096763242646</v>
      </c>
      <c r="W491" s="97">
        <v>2.8716322991340801</v>
      </c>
      <c r="X491" s="97">
        <v>4.0202852187877118</v>
      </c>
      <c r="Y491" s="96">
        <f t="shared" si="144"/>
        <v>0.38028370635131359</v>
      </c>
      <c r="Z491" s="100">
        <f t="shared" si="139"/>
        <v>1.9192211973744748</v>
      </c>
      <c r="AA491" s="93">
        <v>34.2511809623254</v>
      </c>
      <c r="AB491" s="95">
        <v>100</v>
      </c>
      <c r="AC491" s="114">
        <f t="shared" si="145"/>
        <v>100</v>
      </c>
      <c r="AD491" s="79">
        <f t="shared" si="150"/>
        <v>86.644038302095254</v>
      </c>
      <c r="AE491" s="79">
        <f t="shared" si="140"/>
        <v>86.644038302095254</v>
      </c>
      <c r="AF491" s="80">
        <f t="shared" si="146"/>
        <v>3663348.0627894402</v>
      </c>
      <c r="AG491" s="96">
        <f t="shared" si="147"/>
        <v>1.5543268664907877</v>
      </c>
      <c r="AH491" s="100">
        <f t="shared" si="148"/>
        <v>7.8443988527394861</v>
      </c>
    </row>
    <row r="492" spans="1:34">
      <c r="A492" s="20">
        <v>2050</v>
      </c>
      <c r="B492" s="20">
        <v>51</v>
      </c>
      <c r="C492" s="20" t="s">
        <v>28</v>
      </c>
      <c r="D492" s="24">
        <v>19.479330000000001</v>
      </c>
      <c r="E492" s="24">
        <v>22.939187996842101</v>
      </c>
      <c r="F492" s="24">
        <v>26.260560000000002</v>
      </c>
      <c r="G492" s="23">
        <v>46562.979500000001</v>
      </c>
      <c r="H492" s="23">
        <v>42808.9205</v>
      </c>
      <c r="I492" s="92">
        <v>57614.306199999999</v>
      </c>
      <c r="J492" s="93">
        <v>7.2784653180000003</v>
      </c>
      <c r="K492" s="94">
        <f t="shared" si="134"/>
        <v>-4.0274183488730007</v>
      </c>
      <c r="L492" s="94">
        <f t="shared" si="135"/>
        <v>-7.0094400000000006</v>
      </c>
      <c r="M492" s="94">
        <f t="shared" si="136"/>
        <v>-0.98968832693575559</v>
      </c>
      <c r="N492" s="94">
        <f t="shared" si="137"/>
        <v>-4.7480813578087568</v>
      </c>
      <c r="O492" s="95">
        <v>30</v>
      </c>
      <c r="P492" s="96">
        <f t="shared" si="141"/>
        <v>29.742185496851775</v>
      </c>
      <c r="Q492" s="97">
        <v>4.1913092673586201</v>
      </c>
      <c r="R492" s="97">
        <v>7.5188838467029104E-2</v>
      </c>
      <c r="S492" s="96">
        <f t="shared" si="142"/>
        <v>0.53355174680023476</v>
      </c>
      <c r="T492" s="98">
        <v>4228044</v>
      </c>
      <c r="U492" s="99">
        <f t="shared" si="143"/>
        <v>1257512.6893685116</v>
      </c>
      <c r="V492" s="100">
        <f t="shared" si="138"/>
        <v>2.6927365155350462</v>
      </c>
      <c r="W492" s="97">
        <v>2.8716322991340801</v>
      </c>
      <c r="X492" s="97">
        <v>4.0202852187877118</v>
      </c>
      <c r="Y492" s="96">
        <f t="shared" si="144"/>
        <v>0.38110839057159629</v>
      </c>
      <c r="Z492" s="100">
        <f t="shared" si="139"/>
        <v>1.9233832253821759</v>
      </c>
      <c r="AA492" s="93">
        <v>34.970781918990703</v>
      </c>
      <c r="AB492" s="95">
        <v>100</v>
      </c>
      <c r="AC492" s="114">
        <f t="shared" si="145"/>
        <v>100</v>
      </c>
      <c r="AD492" s="79">
        <f t="shared" si="150"/>
        <v>88.659274254244067</v>
      </c>
      <c r="AE492" s="79">
        <f t="shared" si="140"/>
        <v>88.659274254244067</v>
      </c>
      <c r="AF492" s="80">
        <f t="shared" si="146"/>
        <v>3748553.1255501108</v>
      </c>
      <c r="AG492" s="96">
        <f t="shared" si="147"/>
        <v>1.5904786369313777</v>
      </c>
      <c r="AH492" s="100">
        <f t="shared" si="148"/>
        <v>8.0268501200259657</v>
      </c>
    </row>
    <row r="493" spans="1:34">
      <c r="A493" s="20">
        <v>2016</v>
      </c>
      <c r="B493" s="20">
        <v>17</v>
      </c>
      <c r="C493" s="20" t="s">
        <v>30</v>
      </c>
      <c r="D493" s="24">
        <v>12.637790000000001</v>
      </c>
      <c r="E493" s="24">
        <v>14.1045134552632</v>
      </c>
      <c r="F493" s="24">
        <v>16.27433976</v>
      </c>
      <c r="G493" s="23">
        <v>62059.896200000003</v>
      </c>
      <c r="H493" s="23">
        <v>61597.555999999997</v>
      </c>
      <c r="I493" s="92">
        <v>62377.885399999999</v>
      </c>
      <c r="J493" s="93">
        <v>8.7269647880000001</v>
      </c>
      <c r="K493" s="94">
        <f t="shared" si="134"/>
        <v>-5.3678086619228003</v>
      </c>
      <c r="L493" s="94">
        <f t="shared" si="135"/>
        <v>-2.3364799999999999</v>
      </c>
      <c r="M493" s="94">
        <f t="shared" si="136"/>
        <v>-0.60852512851387552</v>
      </c>
      <c r="N493" s="94">
        <f t="shared" si="137"/>
        <v>0.41415099756332441</v>
      </c>
      <c r="O493" s="95">
        <v>30</v>
      </c>
      <c r="P493" s="96">
        <f t="shared" si="141"/>
        <v>11.937516261445717</v>
      </c>
      <c r="Q493" s="97">
        <v>3.81113900882298</v>
      </c>
      <c r="R493" s="97">
        <v>2.1149483579623599E-2</v>
      </c>
      <c r="S493" s="96">
        <f t="shared" si="142"/>
        <v>6.6245892256474953E-2</v>
      </c>
      <c r="T493" s="98">
        <v>1704640</v>
      </c>
      <c r="U493" s="99">
        <f t="shared" si="143"/>
        <v>203491.67719910826</v>
      </c>
      <c r="V493" s="100">
        <f t="shared" si="138"/>
        <v>0.43574070817263444</v>
      </c>
      <c r="W493" s="97">
        <v>3.1633644760831299</v>
      </c>
      <c r="X493" s="97">
        <v>3.1633644760831299</v>
      </c>
      <c r="Y493" s="96">
        <f t="shared" si="144"/>
        <v>6.6245892256474967E-2</v>
      </c>
      <c r="Z493" s="100">
        <f t="shared" si="139"/>
        <v>0.43574070817263444</v>
      </c>
      <c r="AA493" s="93">
        <v>12.1517719443552</v>
      </c>
      <c r="AC493" s="114">
        <f t="shared" si="145"/>
        <v>12.1517719443552</v>
      </c>
      <c r="AD493" s="79">
        <f>O493/(EXP(N493)+1)</f>
        <v>11.937516261445717</v>
      </c>
      <c r="AE493" s="79">
        <f t="shared" si="140"/>
        <v>11.937516261445717</v>
      </c>
      <c r="AF493" s="80">
        <f t="shared" si="146"/>
        <v>203491.67719910826</v>
      </c>
      <c r="AG493" s="96">
        <f t="shared" si="147"/>
        <v>6.6245892256474967E-2</v>
      </c>
      <c r="AH493" s="100">
        <f t="shared" si="148"/>
        <v>0.43574070817263444</v>
      </c>
    </row>
    <row r="494" spans="1:34">
      <c r="A494" s="20">
        <v>2017</v>
      </c>
      <c r="B494" s="20">
        <v>18</v>
      </c>
      <c r="C494" s="20" t="s">
        <v>30</v>
      </c>
      <c r="D494" s="24">
        <v>13.03975</v>
      </c>
      <c r="E494" s="24">
        <v>14.3067170678947</v>
      </c>
      <c r="F494" s="24">
        <v>16.62530246</v>
      </c>
      <c r="G494" s="23">
        <v>62999.421300000002</v>
      </c>
      <c r="H494" s="23">
        <v>62064.238700000002</v>
      </c>
      <c r="I494" s="92">
        <v>63646.681799999998</v>
      </c>
      <c r="J494" s="93">
        <v>8.7269647880000001</v>
      </c>
      <c r="K494" s="94">
        <f t="shared" si="134"/>
        <v>-5.4490719459222001</v>
      </c>
      <c r="L494" s="94">
        <f t="shared" si="135"/>
        <v>-2.4739200000000001</v>
      </c>
      <c r="M494" s="94">
        <f t="shared" si="136"/>
        <v>-0.61724900117724901</v>
      </c>
      <c r="N494" s="94">
        <f t="shared" si="137"/>
        <v>0.18672384090055083</v>
      </c>
      <c r="O494" s="95">
        <v>30</v>
      </c>
      <c r="P494" s="96">
        <f t="shared" si="141"/>
        <v>13.603625978215888</v>
      </c>
      <c r="Q494" s="97">
        <v>3.81113900882298</v>
      </c>
      <c r="R494" s="97">
        <v>2.1149483579623599E-2</v>
      </c>
      <c r="S494" s="96">
        <f t="shared" si="142"/>
        <v>7.5491779119983685E-2</v>
      </c>
      <c r="T494" s="98">
        <v>1704640</v>
      </c>
      <c r="U494" s="99">
        <f t="shared" si="143"/>
        <v>231892.84987505933</v>
      </c>
      <c r="V494" s="100">
        <f t="shared" si="138"/>
        <v>0.49655669467926294</v>
      </c>
      <c r="W494" s="97">
        <v>3.1633644760831299</v>
      </c>
      <c r="X494" s="97">
        <v>3.1633644760831299</v>
      </c>
      <c r="Y494" s="96">
        <f t="shared" si="144"/>
        <v>7.5491779119983685E-2</v>
      </c>
      <c r="Z494" s="100">
        <f t="shared" si="139"/>
        <v>0.49655669467926294</v>
      </c>
      <c r="AA494" s="93">
        <v>12.967118320199701</v>
      </c>
      <c r="AC494" s="114">
        <f t="shared" si="145"/>
        <v>12.967118320199701</v>
      </c>
      <c r="AD494" s="79">
        <f t="shared" ref="AD494:AD497" si="151">O494/(EXP(N494)+1)</f>
        <v>13.603625978215888</v>
      </c>
      <c r="AE494" s="79">
        <f t="shared" si="140"/>
        <v>13.603625978215888</v>
      </c>
      <c r="AF494" s="80">
        <f t="shared" si="146"/>
        <v>231892.84987505933</v>
      </c>
      <c r="AG494" s="96">
        <f t="shared" si="147"/>
        <v>7.5491779119983685E-2</v>
      </c>
      <c r="AH494" s="100">
        <f t="shared" si="148"/>
        <v>0.49655669467926294</v>
      </c>
    </row>
    <row r="495" spans="1:34">
      <c r="A495" s="20">
        <v>2018</v>
      </c>
      <c r="B495" s="20">
        <v>19</v>
      </c>
      <c r="C495" s="20" t="s">
        <v>30</v>
      </c>
      <c r="D495" s="24">
        <v>12.42868</v>
      </c>
      <c r="E495" s="24">
        <v>14.273814905263199</v>
      </c>
      <c r="F495" s="24">
        <v>17.584971119999999</v>
      </c>
      <c r="G495" s="23">
        <v>63953.169800000003</v>
      </c>
      <c r="H495" s="23">
        <v>62534.4571</v>
      </c>
      <c r="I495" s="92">
        <v>64941.286</v>
      </c>
      <c r="J495" s="93">
        <v>8.7269647880000001</v>
      </c>
      <c r="K495" s="94">
        <f t="shared" si="134"/>
        <v>-5.5315654686812001</v>
      </c>
      <c r="L495" s="94">
        <f t="shared" si="135"/>
        <v>-2.6113600000000003</v>
      </c>
      <c r="M495" s="94">
        <f t="shared" si="136"/>
        <v>-0.61582947027267554</v>
      </c>
      <c r="N495" s="94">
        <f t="shared" si="137"/>
        <v>-3.179015095387594E-2</v>
      </c>
      <c r="O495" s="95">
        <v>30</v>
      </c>
      <c r="P495" s="96">
        <f t="shared" si="141"/>
        <v>15.238406054456894</v>
      </c>
      <c r="Q495" s="97">
        <v>3.81113900882298</v>
      </c>
      <c r="R495" s="97">
        <v>2.1149483579623599E-2</v>
      </c>
      <c r="S495" s="96">
        <f t="shared" si="142"/>
        <v>8.4563805697527208E-2</v>
      </c>
      <c r="T495" s="98">
        <v>1704640</v>
      </c>
      <c r="U495" s="99">
        <f t="shared" si="143"/>
        <v>259759.96496669401</v>
      </c>
      <c r="V495" s="100">
        <f t="shared" si="138"/>
        <v>0.55622909323576963</v>
      </c>
      <c r="W495" s="97">
        <v>3.1633644760831299</v>
      </c>
      <c r="X495" s="97">
        <v>3.1633644760831299</v>
      </c>
      <c r="Y495" s="96">
        <f t="shared" si="144"/>
        <v>8.4563805697527208E-2</v>
      </c>
      <c r="Z495" s="100">
        <f t="shared" si="139"/>
        <v>0.55622909323576963</v>
      </c>
      <c r="AA495" s="93">
        <v>13.7824646960441</v>
      </c>
      <c r="AC495" s="114">
        <f t="shared" si="145"/>
        <v>13.7824646960441</v>
      </c>
      <c r="AD495" s="79">
        <f t="shared" si="151"/>
        <v>15.238406054456894</v>
      </c>
      <c r="AE495" s="79">
        <f t="shared" si="140"/>
        <v>15.238406054456894</v>
      </c>
      <c r="AF495" s="80">
        <f t="shared" si="146"/>
        <v>259759.96496669401</v>
      </c>
      <c r="AG495" s="96">
        <f t="shared" si="147"/>
        <v>8.4563805697527208E-2</v>
      </c>
      <c r="AH495" s="100">
        <f t="shared" si="148"/>
        <v>0.55622909323576963</v>
      </c>
    </row>
    <row r="496" spans="1:34">
      <c r="A496" s="20">
        <v>2019</v>
      </c>
      <c r="B496" s="20">
        <v>20</v>
      </c>
      <c r="C496" s="20" t="s">
        <v>30</v>
      </c>
      <c r="D496" s="24">
        <v>12.45065</v>
      </c>
      <c r="E496" s="24">
        <v>14.1039125884211</v>
      </c>
      <c r="F496" s="24">
        <v>15.95801765</v>
      </c>
      <c r="G496" s="23">
        <v>64921.357100000001</v>
      </c>
      <c r="H496" s="23">
        <v>63008.238100000002</v>
      </c>
      <c r="I496" s="92">
        <v>66262.223199999993</v>
      </c>
      <c r="J496" s="93">
        <v>8.7269647880000001</v>
      </c>
      <c r="K496" s="94">
        <f t="shared" si="134"/>
        <v>-5.6153078610074001</v>
      </c>
      <c r="L496" s="94">
        <f t="shared" si="135"/>
        <v>-2.7488000000000001</v>
      </c>
      <c r="M496" s="94">
        <f t="shared" si="136"/>
        <v>-0.60849920471483998</v>
      </c>
      <c r="N496" s="94">
        <f t="shared" si="137"/>
        <v>-0.24564227772224012</v>
      </c>
      <c r="O496" s="95">
        <v>30</v>
      </c>
      <c r="P496" s="96">
        <f t="shared" si="141"/>
        <v>16.833108837456944</v>
      </c>
      <c r="Q496" s="97">
        <v>3.81113900882298</v>
      </c>
      <c r="R496" s="97">
        <v>2.1149483579623599E-2</v>
      </c>
      <c r="S496" s="96">
        <f t="shared" si="142"/>
        <v>9.341342788274784E-2</v>
      </c>
      <c r="T496" s="98">
        <v>1704640</v>
      </c>
      <c r="U496" s="99">
        <f t="shared" si="143"/>
        <v>286943.90648682608</v>
      </c>
      <c r="V496" s="100">
        <f t="shared" si="138"/>
        <v>0.61443859886245844</v>
      </c>
      <c r="W496" s="97">
        <v>3.1633644760831299</v>
      </c>
      <c r="X496" s="97">
        <v>3.1633644760831299</v>
      </c>
      <c r="Y496" s="96">
        <f t="shared" si="144"/>
        <v>9.341342788274784E-2</v>
      </c>
      <c r="Z496" s="100">
        <f t="shared" si="139"/>
        <v>0.61443859886245844</v>
      </c>
      <c r="AA496" s="93">
        <v>14.5978110718886</v>
      </c>
      <c r="AC496" s="114">
        <f t="shared" si="145"/>
        <v>14.5978110718886</v>
      </c>
      <c r="AD496" s="79">
        <f t="shared" si="151"/>
        <v>16.833108837456944</v>
      </c>
      <c r="AE496" s="79">
        <f t="shared" si="140"/>
        <v>16.833108837456944</v>
      </c>
      <c r="AF496" s="80">
        <f t="shared" si="146"/>
        <v>286943.90648682608</v>
      </c>
      <c r="AG496" s="96">
        <f t="shared" si="147"/>
        <v>9.341342788274784E-2</v>
      </c>
      <c r="AH496" s="100">
        <f t="shared" si="148"/>
        <v>0.61443859886245844</v>
      </c>
    </row>
    <row r="497" spans="1:34">
      <c r="A497" s="20">
        <v>2020</v>
      </c>
      <c r="B497" s="20">
        <v>21</v>
      </c>
      <c r="C497" s="20" t="s">
        <v>30</v>
      </c>
      <c r="D497" s="24">
        <v>12.16141</v>
      </c>
      <c r="E497" s="24">
        <v>13.7935152215789</v>
      </c>
      <c r="F497" s="24">
        <v>16.32283</v>
      </c>
      <c r="G497" s="23">
        <v>65904.201799999995</v>
      </c>
      <c r="H497" s="23">
        <v>63485.608500000002</v>
      </c>
      <c r="I497" s="92">
        <v>67610.028900000005</v>
      </c>
      <c r="J497" s="93">
        <v>8.7269647880000001</v>
      </c>
      <c r="K497" s="94">
        <f t="shared" si="134"/>
        <v>-5.7003180304891998</v>
      </c>
      <c r="L497" s="94">
        <f t="shared" si="135"/>
        <v>-2.8862399999999999</v>
      </c>
      <c r="M497" s="94">
        <f t="shared" si="136"/>
        <v>-0.59510742071980005</v>
      </c>
      <c r="N497" s="94">
        <f t="shared" si="137"/>
        <v>-0.45470066320899971</v>
      </c>
      <c r="O497" s="95">
        <v>30</v>
      </c>
      <c r="P497" s="96">
        <f t="shared" si="141"/>
        <v>18.352688272176255</v>
      </c>
      <c r="Q497" s="97">
        <v>3.81113900882298</v>
      </c>
      <c r="R497" s="97">
        <v>2.1149483579623599E-2</v>
      </c>
      <c r="S497" s="96">
        <f t="shared" si="142"/>
        <v>0.10184616156895764</v>
      </c>
      <c r="T497" s="98">
        <v>1704640</v>
      </c>
      <c r="U497" s="99">
        <f t="shared" si="143"/>
        <v>312847.2653628253</v>
      </c>
      <c r="V497" s="100">
        <f t="shared" si="138"/>
        <v>0.66990596782828482</v>
      </c>
      <c r="W497" s="97">
        <v>3.1633644760831299</v>
      </c>
      <c r="X497" s="97">
        <v>3.1633644760831299</v>
      </c>
      <c r="Y497" s="96">
        <f t="shared" si="144"/>
        <v>0.10184616156895765</v>
      </c>
      <c r="Z497" s="100">
        <f t="shared" si="139"/>
        <v>0.66990596782828482</v>
      </c>
      <c r="AA497" s="93">
        <v>15.4131574477331</v>
      </c>
      <c r="AC497" s="114">
        <f t="shared" si="145"/>
        <v>15.4131574477331</v>
      </c>
      <c r="AD497" s="79">
        <f t="shared" si="151"/>
        <v>18.352688272176255</v>
      </c>
      <c r="AE497" s="79">
        <f t="shared" si="140"/>
        <v>18.352688272176255</v>
      </c>
      <c r="AF497" s="80">
        <f t="shared" si="146"/>
        <v>312847.2653628253</v>
      </c>
      <c r="AG497" s="96">
        <f t="shared" si="147"/>
        <v>0.10184616156895765</v>
      </c>
      <c r="AH497" s="100">
        <f t="shared" si="148"/>
        <v>0.66990596782828482</v>
      </c>
    </row>
    <row r="498" spans="1:34">
      <c r="A498" s="20">
        <v>2021</v>
      </c>
      <c r="B498" s="20">
        <v>22</v>
      </c>
      <c r="C498" s="20" t="s">
        <v>30</v>
      </c>
      <c r="D498" s="24">
        <v>12.679550000000001</v>
      </c>
      <c r="E498" s="24">
        <v>14.147806075263199</v>
      </c>
      <c r="F498" s="24">
        <v>17.125960840000001</v>
      </c>
      <c r="G498" s="23">
        <v>66901.925900000002</v>
      </c>
      <c r="H498" s="23">
        <v>63966.595699999998</v>
      </c>
      <c r="I498" s="92">
        <v>68985.249500000005</v>
      </c>
      <c r="J498" s="93">
        <v>8.7269647880000001</v>
      </c>
      <c r="K498" s="94">
        <f t="shared" si="134"/>
        <v>-5.7866151787946007</v>
      </c>
      <c r="L498" s="94">
        <f t="shared" si="135"/>
        <v>-3.0236800000000001</v>
      </c>
      <c r="M498" s="94">
        <f t="shared" si="136"/>
        <v>-0.61039294531115551</v>
      </c>
      <c r="N498" s="94">
        <f t="shared" si="137"/>
        <v>-0.69372333610575632</v>
      </c>
      <c r="O498" s="95">
        <v>30</v>
      </c>
      <c r="P498" s="96">
        <f t="shared" si="141"/>
        <v>20.003840668062129</v>
      </c>
      <c r="Q498" s="97">
        <v>3.81113900882298</v>
      </c>
      <c r="R498" s="97">
        <v>2.1149483579623599E-2</v>
      </c>
      <c r="S498" s="96">
        <f t="shared" si="142"/>
        <v>0.11100904447703329</v>
      </c>
      <c r="T498" s="98">
        <v>1704640</v>
      </c>
      <c r="U498" s="99">
        <f t="shared" si="143"/>
        <v>340993.46956405422</v>
      </c>
      <c r="V498" s="100">
        <f t="shared" si="138"/>
        <v>0.73017598535344796</v>
      </c>
      <c r="W498" s="97">
        <v>3.1633644760831299</v>
      </c>
      <c r="X498" s="97">
        <v>3.7960373712997555</v>
      </c>
      <c r="Y498" s="96">
        <f t="shared" si="144"/>
        <v>9.2507537064194414E-2</v>
      </c>
      <c r="Z498" s="100">
        <f t="shared" si="139"/>
        <v>0.60847998779453993</v>
      </c>
      <c r="AA498" s="93">
        <v>16.228503823577501</v>
      </c>
      <c r="AB498" s="95">
        <v>80</v>
      </c>
      <c r="AC498" s="114">
        <f t="shared" si="145"/>
        <v>80</v>
      </c>
      <c r="AD498" s="79">
        <f>(P498/100+0.03*(AC498/100-AA498/100)+(AF497-U497)/T498)*100</f>
        <v>21.916985553354802</v>
      </c>
      <c r="AE498" s="79">
        <f t="shared" si="140"/>
        <v>21.916985553354802</v>
      </c>
      <c r="AF498" s="80">
        <f t="shared" si="146"/>
        <v>373605.70253670728</v>
      </c>
      <c r="AG498" s="96">
        <f t="shared" si="147"/>
        <v>0.12162582498366573</v>
      </c>
      <c r="AH498" s="100">
        <f t="shared" si="148"/>
        <v>0.80000919763116873</v>
      </c>
    </row>
    <row r="499" spans="1:34">
      <c r="A499" s="20">
        <v>2022</v>
      </c>
      <c r="B499" s="20">
        <v>23</v>
      </c>
      <c r="C499" s="20" t="s">
        <v>30</v>
      </c>
      <c r="D499" s="24">
        <v>13.0814</v>
      </c>
      <c r="E499" s="24">
        <v>14.153422858947399</v>
      </c>
      <c r="F499" s="24">
        <v>16.346769290000001</v>
      </c>
      <c r="G499" s="23">
        <v>67914.754400000005</v>
      </c>
      <c r="H499" s="23">
        <v>64451.226999999999</v>
      </c>
      <c r="I499" s="92">
        <v>70388.442899999995</v>
      </c>
      <c r="J499" s="93">
        <v>8.7269647880000001</v>
      </c>
      <c r="K499" s="94">
        <f t="shared" si="134"/>
        <v>-5.874218767073601</v>
      </c>
      <c r="L499" s="94">
        <f t="shared" si="135"/>
        <v>-3.1611200000000004</v>
      </c>
      <c r="M499" s="94">
        <f t="shared" si="136"/>
        <v>-0.61063527582642663</v>
      </c>
      <c r="N499" s="94">
        <f t="shared" si="137"/>
        <v>-0.91900925490002794</v>
      </c>
      <c r="O499" s="95">
        <v>30</v>
      </c>
      <c r="P499" s="96">
        <f t="shared" si="141"/>
        <v>21.445205746686245</v>
      </c>
      <c r="Q499" s="97">
        <v>3.81113900882298</v>
      </c>
      <c r="R499" s="97">
        <v>2.1149483579623599E-2</v>
      </c>
      <c r="S499" s="96">
        <f t="shared" si="142"/>
        <v>0.11900773646702141</v>
      </c>
      <c r="T499" s="98">
        <v>1704640</v>
      </c>
      <c r="U499" s="99">
        <f t="shared" si="143"/>
        <v>365563.55524031242</v>
      </c>
      <c r="V499" s="100">
        <f t="shared" si="138"/>
        <v>0.7827883903411933</v>
      </c>
      <c r="W499" s="97">
        <v>3.1633644760831299</v>
      </c>
      <c r="X499" s="97">
        <v>3.7960373712997555</v>
      </c>
      <c r="Y499" s="96">
        <f t="shared" si="144"/>
        <v>9.9173113722517844E-2</v>
      </c>
      <c r="Z499" s="100">
        <f t="shared" si="139"/>
        <v>0.65232365861766106</v>
      </c>
      <c r="AA499" s="93">
        <v>17.043850199422</v>
      </c>
      <c r="AB499" s="95">
        <v>80</v>
      </c>
      <c r="AC499" s="114">
        <f t="shared" si="145"/>
        <v>80</v>
      </c>
      <c r="AD499" s="79">
        <f t="shared" ref="AD499:AD527" si="152">(P499/100+0.03*(AC499/100-AA499/100)+(AF498-U498)/T499)*100</f>
        <v>25.247035125996259</v>
      </c>
      <c r="AE499" s="79">
        <f t="shared" si="140"/>
        <v>25.247035125996259</v>
      </c>
      <c r="AF499" s="80">
        <f t="shared" si="146"/>
        <v>430371.05957178265</v>
      </c>
      <c r="AG499" s="96">
        <f t="shared" si="147"/>
        <v>0.14010555731378194</v>
      </c>
      <c r="AH499" s="100">
        <f t="shared" si="148"/>
        <v>0.92156196683820624</v>
      </c>
    </row>
    <row r="500" spans="1:34">
      <c r="A500" s="20">
        <v>2023</v>
      </c>
      <c r="B500" s="20">
        <v>24</v>
      </c>
      <c r="C500" s="20" t="s">
        <v>30</v>
      </c>
      <c r="D500" s="24">
        <v>13.24052</v>
      </c>
      <c r="E500" s="24">
        <v>14.3137205589474</v>
      </c>
      <c r="F500" s="24">
        <v>16.3231696</v>
      </c>
      <c r="G500" s="23">
        <v>68942.916200000007</v>
      </c>
      <c r="H500" s="23">
        <v>64939.53</v>
      </c>
      <c r="I500" s="92">
        <v>71820.177800000005</v>
      </c>
      <c r="J500" s="93">
        <v>8.7269647880000001</v>
      </c>
      <c r="K500" s="94">
        <f t="shared" si="134"/>
        <v>-5.963148593802801</v>
      </c>
      <c r="L500" s="94">
        <f t="shared" si="135"/>
        <v>-3.2985600000000002</v>
      </c>
      <c r="M500" s="94">
        <f t="shared" si="136"/>
        <v>-0.61755115979522668</v>
      </c>
      <c r="N500" s="94">
        <f t="shared" si="137"/>
        <v>-1.1522949655980277</v>
      </c>
      <c r="O500" s="95">
        <v>30</v>
      </c>
      <c r="P500" s="96">
        <f t="shared" si="141"/>
        <v>22.797895562990664</v>
      </c>
      <c r="Q500" s="97">
        <v>3.81113900882298</v>
      </c>
      <c r="R500" s="97">
        <v>2.1149483579623599E-2</v>
      </c>
      <c r="S500" s="96">
        <f t="shared" si="142"/>
        <v>0.12651433514841923</v>
      </c>
      <c r="T500" s="98">
        <v>1704640</v>
      </c>
      <c r="U500" s="99">
        <f t="shared" si="143"/>
        <v>388622.04692496406</v>
      </c>
      <c r="V500" s="100">
        <f t="shared" si="138"/>
        <v>0.83216398955172921</v>
      </c>
      <c r="W500" s="97">
        <v>3.1633644760831299</v>
      </c>
      <c r="X500" s="97">
        <v>3.7960373712997555</v>
      </c>
      <c r="Y500" s="96">
        <f t="shared" si="144"/>
        <v>0.10542861262368271</v>
      </c>
      <c r="Z500" s="100">
        <f t="shared" si="139"/>
        <v>0.69346999129310771</v>
      </c>
      <c r="AA500" s="93">
        <v>17.859196575266399</v>
      </c>
      <c r="AB500" s="95">
        <v>80</v>
      </c>
      <c r="AC500" s="114">
        <f t="shared" si="145"/>
        <v>80</v>
      </c>
      <c r="AD500" s="79">
        <f t="shared" si="152"/>
        <v>28.463949045042686</v>
      </c>
      <c r="AE500" s="79">
        <f t="shared" si="140"/>
        <v>28.463949045042686</v>
      </c>
      <c r="AF500" s="80">
        <f t="shared" si="146"/>
        <v>485207.86100141564</v>
      </c>
      <c r="AG500" s="96">
        <f t="shared" si="147"/>
        <v>0.15795745616880352</v>
      </c>
      <c r="AH500" s="100">
        <f t="shared" si="148"/>
        <v>1.0389850822096056</v>
      </c>
    </row>
    <row r="501" spans="1:34">
      <c r="A501" s="20">
        <v>2024</v>
      </c>
      <c r="B501" s="20">
        <v>25</v>
      </c>
      <c r="C501" s="20" t="s">
        <v>30</v>
      </c>
      <c r="D501" s="24">
        <v>12.302530000000001</v>
      </c>
      <c r="E501" s="24">
        <v>13.984550619473699</v>
      </c>
      <c r="F501" s="24">
        <v>16.16800555</v>
      </c>
      <c r="G501" s="23">
        <v>69986.643299999996</v>
      </c>
      <c r="H501" s="23">
        <v>65431.532500000001</v>
      </c>
      <c r="I501" s="92">
        <v>73281.035000000003</v>
      </c>
      <c r="J501" s="93">
        <v>8.7269647880000001</v>
      </c>
      <c r="K501" s="94">
        <f t="shared" si="134"/>
        <v>-6.0534247255902001</v>
      </c>
      <c r="L501" s="94">
        <f t="shared" si="135"/>
        <v>-3.4359999999999999</v>
      </c>
      <c r="M501" s="94">
        <f t="shared" si="136"/>
        <v>-0.6033494519265733</v>
      </c>
      <c r="N501" s="94">
        <f t="shared" si="137"/>
        <v>-1.3658093895167731</v>
      </c>
      <c r="O501" s="95">
        <v>30</v>
      </c>
      <c r="P501" s="96">
        <f t="shared" si="141"/>
        <v>23.901067607723718</v>
      </c>
      <c r="Q501" s="97">
        <v>3.81113900882298</v>
      </c>
      <c r="R501" s="97">
        <v>2.1149483579623599E-2</v>
      </c>
      <c r="S501" s="96">
        <f t="shared" si="142"/>
        <v>0.13263626326270944</v>
      </c>
      <c r="T501" s="98">
        <v>1704640</v>
      </c>
      <c r="U501" s="99">
        <f t="shared" si="143"/>
        <v>407427.1588683016</v>
      </c>
      <c r="V501" s="100">
        <f t="shared" si="138"/>
        <v>0.87243174353676278</v>
      </c>
      <c r="W501" s="97">
        <v>3.1633644760831299</v>
      </c>
      <c r="X501" s="97">
        <v>3.7960373712997555</v>
      </c>
      <c r="Y501" s="96">
        <f t="shared" si="144"/>
        <v>0.11053021938559121</v>
      </c>
      <c r="Z501" s="100">
        <f t="shared" si="139"/>
        <v>0.72702645294730239</v>
      </c>
      <c r="AA501" s="93">
        <v>18.674542951110901</v>
      </c>
      <c r="AB501" s="95">
        <v>80</v>
      </c>
      <c r="AC501" s="114">
        <f t="shared" si="145"/>
        <v>80</v>
      </c>
      <c r="AD501" s="79">
        <f t="shared" si="152"/>
        <v>31.406884801242406</v>
      </c>
      <c r="AE501" s="79">
        <f t="shared" si="140"/>
        <v>31.406884801242406</v>
      </c>
      <c r="AF501" s="80">
        <f t="shared" si="146"/>
        <v>535374.3210758986</v>
      </c>
      <c r="AG501" s="96">
        <f t="shared" si="147"/>
        <v>0.17428894429021308</v>
      </c>
      <c r="AH501" s="100">
        <f t="shared" si="148"/>
        <v>1.1464075042970734</v>
      </c>
    </row>
    <row r="502" spans="1:34">
      <c r="A502" s="20">
        <v>2025</v>
      </c>
      <c r="B502" s="20">
        <v>26</v>
      </c>
      <c r="C502" s="20" t="s">
        <v>30</v>
      </c>
      <c r="D502" s="24">
        <v>11.98526</v>
      </c>
      <c r="E502" s="24">
        <v>14.5368752368421</v>
      </c>
      <c r="F502" s="24">
        <v>17.305722710000001</v>
      </c>
      <c r="G502" s="23">
        <v>71046.171400000007</v>
      </c>
      <c r="H502" s="23">
        <v>65927.262600000002</v>
      </c>
      <c r="I502" s="92">
        <v>74771.606700000004</v>
      </c>
      <c r="J502" s="93">
        <v>8.7269647880000001</v>
      </c>
      <c r="K502" s="94">
        <f t="shared" si="134"/>
        <v>-6.1450675490716007</v>
      </c>
      <c r="L502" s="94">
        <f t="shared" si="135"/>
        <v>-3.5734400000000002</v>
      </c>
      <c r="M502" s="94">
        <f t="shared" si="136"/>
        <v>-0.62717894521831563</v>
      </c>
      <c r="N502" s="94">
        <f t="shared" si="137"/>
        <v>-1.6187217062899164</v>
      </c>
      <c r="O502" s="95">
        <v>30</v>
      </c>
      <c r="P502" s="96">
        <f t="shared" si="141"/>
        <v>25.038562860875363</v>
      </c>
      <c r="Q502" s="97">
        <v>3.81113900882298</v>
      </c>
      <c r="R502" s="97">
        <v>2.1149483579623599E-2</v>
      </c>
      <c r="S502" s="96">
        <f t="shared" si="142"/>
        <v>0.13894866412836568</v>
      </c>
      <c r="T502" s="98">
        <v>1704640</v>
      </c>
      <c r="U502" s="99">
        <f t="shared" si="143"/>
        <v>426817.35795162583</v>
      </c>
      <c r="V502" s="100">
        <f t="shared" si="138"/>
        <v>0.91395235605748515</v>
      </c>
      <c r="W502" s="97">
        <v>3.1633644760831299</v>
      </c>
      <c r="X502" s="97">
        <v>3.7960373712997555</v>
      </c>
      <c r="Y502" s="96">
        <f t="shared" si="144"/>
        <v>0.11579055344030474</v>
      </c>
      <c r="Z502" s="100">
        <f t="shared" si="139"/>
        <v>0.76162696338123759</v>
      </c>
      <c r="AA502" s="93">
        <v>19.4898893269553</v>
      </c>
      <c r="AB502" s="95">
        <v>80</v>
      </c>
      <c r="AC502" s="114">
        <f t="shared" si="145"/>
        <v>80</v>
      </c>
      <c r="AD502" s="79">
        <f t="shared" si="152"/>
        <v>34.359683374585394</v>
      </c>
      <c r="AE502" s="79">
        <f t="shared" si="140"/>
        <v>34.359683374585394</v>
      </c>
      <c r="AF502" s="80">
        <f t="shared" si="146"/>
        <v>585708.90667653247</v>
      </c>
      <c r="AG502" s="96">
        <f t="shared" si="147"/>
        <v>0.19067516499648443</v>
      </c>
      <c r="AH502" s="100">
        <f t="shared" si="148"/>
        <v>1.2541899368618015</v>
      </c>
    </row>
    <row r="503" spans="1:34">
      <c r="A503" s="20">
        <v>2026</v>
      </c>
      <c r="B503" s="20">
        <v>27</v>
      </c>
      <c r="C503" s="20" t="s">
        <v>30</v>
      </c>
      <c r="D503" s="24">
        <v>12.108219999999999</v>
      </c>
      <c r="E503" s="24">
        <v>14.175585555263201</v>
      </c>
      <c r="F503" s="24">
        <v>16.126750000000001</v>
      </c>
      <c r="G503" s="23">
        <v>72121.739799999996</v>
      </c>
      <c r="H503" s="23">
        <v>66426.748500000002</v>
      </c>
      <c r="I503" s="92">
        <v>76292.497300000003</v>
      </c>
      <c r="J503" s="93">
        <v>8.7269647880000001</v>
      </c>
      <c r="K503" s="94">
        <f t="shared" si="134"/>
        <v>-6.2380977622611997</v>
      </c>
      <c r="L503" s="94">
        <f t="shared" si="135"/>
        <v>-3.7108800000000004</v>
      </c>
      <c r="M503" s="94">
        <f t="shared" si="136"/>
        <v>-0.61159146319627555</v>
      </c>
      <c r="N503" s="94">
        <f t="shared" si="137"/>
        <v>-1.8336044374574756</v>
      </c>
      <c r="O503" s="95">
        <v>30</v>
      </c>
      <c r="P503" s="96">
        <f t="shared" si="141"/>
        <v>25.865716747434409</v>
      </c>
      <c r="Q503" s="97">
        <v>3.81113900882298</v>
      </c>
      <c r="R503" s="97">
        <v>2.1149483579623599E-2</v>
      </c>
      <c r="S503" s="96">
        <f t="shared" si="142"/>
        <v>0.14353886078639971</v>
      </c>
      <c r="T503" s="98">
        <v>1704640</v>
      </c>
      <c r="U503" s="99">
        <f t="shared" si="143"/>
        <v>440917.3539634659</v>
      </c>
      <c r="V503" s="100">
        <f t="shared" si="138"/>
        <v>0.9441449532781514</v>
      </c>
      <c r="W503" s="97">
        <v>3.1633644760831299</v>
      </c>
      <c r="X503" s="97">
        <v>3.7960373712997555</v>
      </c>
      <c r="Y503" s="96">
        <f t="shared" si="144"/>
        <v>0.11961571732199977</v>
      </c>
      <c r="Z503" s="100">
        <f t="shared" si="139"/>
        <v>0.78678746106512609</v>
      </c>
      <c r="AA503" s="93">
        <v>20.305235702799799</v>
      </c>
      <c r="AB503" s="95">
        <v>80</v>
      </c>
      <c r="AC503" s="114">
        <f t="shared" si="145"/>
        <v>80</v>
      </c>
      <c r="AD503" s="79">
        <f t="shared" si="152"/>
        <v>36.97768019006044</v>
      </c>
      <c r="AE503" s="79">
        <f t="shared" si="140"/>
        <v>36.97768019006044</v>
      </c>
      <c r="AF503" s="80">
        <f t="shared" si="146"/>
        <v>630336.32759184623</v>
      </c>
      <c r="AG503" s="96">
        <f t="shared" si="147"/>
        <v>0.20520344132862914</v>
      </c>
      <c r="AH503" s="100">
        <f t="shared" si="148"/>
        <v>1.3497515060680445</v>
      </c>
    </row>
    <row r="504" spans="1:34">
      <c r="A504" s="20">
        <v>2027</v>
      </c>
      <c r="B504" s="20">
        <v>28</v>
      </c>
      <c r="C504" s="20" t="s">
        <v>30</v>
      </c>
      <c r="D504" s="24">
        <v>13.212199999999999</v>
      </c>
      <c r="E504" s="24">
        <v>14.3369854594737</v>
      </c>
      <c r="F504" s="24">
        <v>16.5040856</v>
      </c>
      <c r="G504" s="23">
        <v>73213.591100000005</v>
      </c>
      <c r="H504" s="23">
        <v>66930.018700000001</v>
      </c>
      <c r="I504" s="92">
        <v>77844.323600000003</v>
      </c>
      <c r="J504" s="93">
        <v>8.7269647880000001</v>
      </c>
      <c r="K504" s="94">
        <f t="shared" si="134"/>
        <v>-6.3325363486034005</v>
      </c>
      <c r="L504" s="94">
        <f t="shared" si="135"/>
        <v>-3.8483200000000002</v>
      </c>
      <c r="M504" s="94">
        <f t="shared" si="136"/>
        <v>-0.61855490066353336</v>
      </c>
      <c r="N504" s="94">
        <f t="shared" si="137"/>
        <v>-2.0724464612669342</v>
      </c>
      <c r="O504" s="95">
        <v>30</v>
      </c>
      <c r="P504" s="96">
        <f t="shared" si="141"/>
        <v>26.645884052088817</v>
      </c>
      <c r="Q504" s="97">
        <v>3.81113900882298</v>
      </c>
      <c r="R504" s="97">
        <v>2.1149483579623599E-2</v>
      </c>
      <c r="S504" s="96">
        <f t="shared" si="142"/>
        <v>0.14786831073848727</v>
      </c>
      <c r="T504" s="98">
        <v>1704640</v>
      </c>
      <c r="U504" s="99">
        <f t="shared" si="143"/>
        <v>454216.39790552686</v>
      </c>
      <c r="V504" s="100">
        <f t="shared" si="138"/>
        <v>0.97262245616718845</v>
      </c>
      <c r="W504" s="97">
        <v>3.1633644760831299</v>
      </c>
      <c r="X504" s="97">
        <v>3.7960373712997555</v>
      </c>
      <c r="Y504" s="96">
        <f t="shared" si="144"/>
        <v>0.12322359228207273</v>
      </c>
      <c r="Z504" s="100">
        <f t="shared" si="139"/>
        <v>0.81051871347265703</v>
      </c>
      <c r="AA504" s="93">
        <v>21.120582078644201</v>
      </c>
      <c r="AB504" s="95">
        <v>80</v>
      </c>
      <c r="AC504" s="114">
        <f t="shared" si="145"/>
        <v>80</v>
      </c>
      <c r="AD504" s="79">
        <f t="shared" si="152"/>
        <v>39.524230032355526</v>
      </c>
      <c r="AE504" s="79">
        <f t="shared" si="140"/>
        <v>39.524230032355526</v>
      </c>
      <c r="AF504" s="80">
        <f t="shared" si="146"/>
        <v>673745.83482354518</v>
      </c>
      <c r="AG504" s="96">
        <f t="shared" si="147"/>
        <v>0.21933523078832307</v>
      </c>
      <c r="AH504" s="100">
        <f t="shared" si="148"/>
        <v>1.44270513288423</v>
      </c>
    </row>
    <row r="505" spans="1:34">
      <c r="A505" s="20">
        <v>2028</v>
      </c>
      <c r="B505" s="20">
        <v>29</v>
      </c>
      <c r="C505" s="20" t="s">
        <v>30</v>
      </c>
      <c r="D505" s="24">
        <v>12.25013</v>
      </c>
      <c r="E505" s="24">
        <v>13.7189509926316</v>
      </c>
      <c r="F505" s="24">
        <v>15.998786689999999</v>
      </c>
      <c r="G505" s="23">
        <v>74321.971999999994</v>
      </c>
      <c r="H505" s="23">
        <v>67437.101800000004</v>
      </c>
      <c r="I505" s="92">
        <v>79427.714800000002</v>
      </c>
      <c r="J505" s="93">
        <v>8.7269647880000001</v>
      </c>
      <c r="K505" s="94">
        <f t="shared" si="134"/>
        <v>-6.4284046461679996</v>
      </c>
      <c r="L505" s="94">
        <f t="shared" si="135"/>
        <v>-3.98576</v>
      </c>
      <c r="M505" s="94">
        <f t="shared" si="136"/>
        <v>-0.59189042162609773</v>
      </c>
      <c r="N505" s="94">
        <f t="shared" si="137"/>
        <v>-2.2790902797940973</v>
      </c>
      <c r="O505" s="95">
        <v>30</v>
      </c>
      <c r="P505" s="96">
        <f t="shared" si="141"/>
        <v>27.213913081761977</v>
      </c>
      <c r="Q505" s="97">
        <v>3.81113900882298</v>
      </c>
      <c r="R505" s="97">
        <v>2.1149483579623599E-2</v>
      </c>
      <c r="S505" s="96">
        <f t="shared" si="142"/>
        <v>0.1510205233993244</v>
      </c>
      <c r="T505" s="98">
        <v>1704640</v>
      </c>
      <c r="U505" s="99">
        <f t="shared" si="143"/>
        <v>463899.24795694737</v>
      </c>
      <c r="V505" s="100">
        <f t="shared" si="138"/>
        <v>0.99335653235452603</v>
      </c>
      <c r="W505" s="97">
        <v>3.1633644760831299</v>
      </c>
      <c r="X505" s="97">
        <v>3.7960373712997555</v>
      </c>
      <c r="Y505" s="96">
        <f t="shared" si="144"/>
        <v>0.12585043616610364</v>
      </c>
      <c r="Z505" s="100">
        <f t="shared" si="139"/>
        <v>0.82779711029543823</v>
      </c>
      <c r="AA505" s="93">
        <v>21.9359284544887</v>
      </c>
      <c r="AB505" s="95">
        <v>80</v>
      </c>
      <c r="AC505" s="114">
        <f t="shared" si="145"/>
        <v>80</v>
      </c>
      <c r="AD505" s="79">
        <f t="shared" si="152"/>
        <v>41.834181208394014</v>
      </c>
      <c r="AE505" s="79">
        <f t="shared" si="140"/>
        <v>41.834181208394014</v>
      </c>
      <c r="AF505" s="80">
        <f t="shared" si="146"/>
        <v>713122.18655076774</v>
      </c>
      <c r="AG505" s="96">
        <f t="shared" si="147"/>
        <v>0.23215404279026214</v>
      </c>
      <c r="AH505" s="100">
        <f t="shared" si="148"/>
        <v>1.5270224849402867</v>
      </c>
    </row>
    <row r="506" spans="1:34">
      <c r="A506" s="20">
        <v>2029</v>
      </c>
      <c r="B506" s="20">
        <v>30</v>
      </c>
      <c r="C506" s="20" t="s">
        <v>30</v>
      </c>
      <c r="D506" s="24">
        <v>12.824199999999999</v>
      </c>
      <c r="E506" s="24">
        <v>14.421516742631599</v>
      </c>
      <c r="F506" s="24">
        <v>16.699196220000001</v>
      </c>
      <c r="G506" s="23">
        <v>75447.132700000002</v>
      </c>
      <c r="H506" s="23">
        <v>67948.026700000002</v>
      </c>
      <c r="I506" s="92">
        <v>81043.312900000004</v>
      </c>
      <c r="J506" s="93">
        <v>8.7269647880000001</v>
      </c>
      <c r="K506" s="94">
        <f t="shared" si="134"/>
        <v>-6.5257242957538004</v>
      </c>
      <c r="L506" s="94">
        <f t="shared" si="135"/>
        <v>-4.1232000000000006</v>
      </c>
      <c r="M506" s="94">
        <f t="shared" si="136"/>
        <v>-0.62220191834409777</v>
      </c>
      <c r="N506" s="94">
        <f t="shared" si="137"/>
        <v>-2.5441614260978986</v>
      </c>
      <c r="O506" s="95">
        <v>30</v>
      </c>
      <c r="P506" s="96">
        <f t="shared" si="141"/>
        <v>27.815408805660439</v>
      </c>
      <c r="Q506" s="97">
        <v>3.81113900882298</v>
      </c>
      <c r="R506" s="97">
        <v>2.1149483579623599E-2</v>
      </c>
      <c r="S506" s="96">
        <f t="shared" si="142"/>
        <v>0.15435845568317805</v>
      </c>
      <c r="T506" s="98">
        <v>1704640</v>
      </c>
      <c r="U506" s="99">
        <f t="shared" si="143"/>
        <v>474152.58466481016</v>
      </c>
      <c r="V506" s="100">
        <f t="shared" si="138"/>
        <v>1.01531220277659</v>
      </c>
      <c r="W506" s="97">
        <v>3.1633644760831299</v>
      </c>
      <c r="X506" s="97">
        <v>3.7960373712997555</v>
      </c>
      <c r="Y506" s="96">
        <f t="shared" si="144"/>
        <v>0.12863204640264839</v>
      </c>
      <c r="Z506" s="100">
        <f t="shared" si="139"/>
        <v>0.84609350231382496</v>
      </c>
      <c r="AA506" s="93">
        <v>22.751274830333202</v>
      </c>
      <c r="AB506" s="95">
        <v>80</v>
      </c>
      <c r="AC506" s="114">
        <f t="shared" si="145"/>
        <v>80</v>
      </c>
      <c r="AD506" s="79">
        <f t="shared" si="152"/>
        <v>44.153138687382487</v>
      </c>
      <c r="AE506" s="79">
        <f t="shared" si="140"/>
        <v>44.153138687382487</v>
      </c>
      <c r="AF506" s="80">
        <f t="shared" si="146"/>
        <v>752652.06332059682</v>
      </c>
      <c r="AG506" s="96">
        <f t="shared" si="147"/>
        <v>0.24502283424871352</v>
      </c>
      <c r="AH506" s="100">
        <f t="shared" si="148"/>
        <v>1.6116685831726412</v>
      </c>
    </row>
    <row r="507" spans="1:34">
      <c r="A507" s="20">
        <v>2030</v>
      </c>
      <c r="B507" s="20">
        <v>31</v>
      </c>
      <c r="C507" s="20" t="s">
        <v>30</v>
      </c>
      <c r="D507" s="24">
        <v>12.781330000000001</v>
      </c>
      <c r="E507" s="24">
        <v>14.545416908421</v>
      </c>
      <c r="F507" s="24">
        <v>17.467510099999998</v>
      </c>
      <c r="G507" s="23">
        <v>76589.3272</v>
      </c>
      <c r="H507" s="23">
        <v>68462.8226</v>
      </c>
      <c r="I507" s="92">
        <v>82691.773000000001</v>
      </c>
      <c r="J507" s="93">
        <v>8.7269647880000001</v>
      </c>
      <c r="K507" s="94">
        <f t="shared" si="134"/>
        <v>-6.6245172668367998</v>
      </c>
      <c r="L507" s="94">
        <f t="shared" si="135"/>
        <v>-4.2606400000000004</v>
      </c>
      <c r="M507" s="94">
        <f t="shared" si="136"/>
        <v>-0.62754746709691567</v>
      </c>
      <c r="N507" s="94">
        <f t="shared" si="137"/>
        <v>-2.7857399459337158</v>
      </c>
      <c r="O507" s="95">
        <v>30</v>
      </c>
      <c r="P507" s="96">
        <f t="shared" si="141"/>
        <v>28.257010667880902</v>
      </c>
      <c r="Q507" s="97">
        <v>3.81113900882298</v>
      </c>
      <c r="R507" s="97">
        <v>2.1149483579623599E-2</v>
      </c>
      <c r="S507" s="96">
        <f t="shared" si="142"/>
        <v>0.15680907512060638</v>
      </c>
      <c r="T507" s="98">
        <v>1704640</v>
      </c>
      <c r="U507" s="99">
        <f t="shared" si="143"/>
        <v>481680.30664896505</v>
      </c>
      <c r="V507" s="100">
        <f t="shared" si="138"/>
        <v>1.0314314610845985</v>
      </c>
      <c r="W507" s="97">
        <v>3.1633644760831299</v>
      </c>
      <c r="X507" s="97">
        <v>3.7960373712997555</v>
      </c>
      <c r="Y507" s="96">
        <f t="shared" si="144"/>
        <v>0.13067422926717198</v>
      </c>
      <c r="Z507" s="100">
        <f t="shared" si="139"/>
        <v>0.85952621757049885</v>
      </c>
      <c r="AA507" s="93">
        <v>23.566621206177601</v>
      </c>
      <c r="AB507" s="95">
        <v>80</v>
      </c>
      <c r="AC507" s="114">
        <f t="shared" si="145"/>
        <v>80</v>
      </c>
      <c r="AD507" s="79">
        <f t="shared" si="152"/>
        <v>46.287741913417612</v>
      </c>
      <c r="AE507" s="79">
        <f t="shared" si="140"/>
        <v>46.287741913417612</v>
      </c>
      <c r="AF507" s="80">
        <f t="shared" si="146"/>
        <v>789039.363752882</v>
      </c>
      <c r="AG507" s="96">
        <f t="shared" si="147"/>
        <v>0.25686857269423513</v>
      </c>
      <c r="AH507" s="100">
        <f t="shared" si="148"/>
        <v>1.6895854212325117</v>
      </c>
    </row>
    <row r="508" spans="1:34">
      <c r="A508" s="20">
        <v>2031</v>
      </c>
      <c r="B508" s="20">
        <v>32</v>
      </c>
      <c r="C508" s="20" t="s">
        <v>30</v>
      </c>
      <c r="D508" s="24">
        <v>11.80559</v>
      </c>
      <c r="E508" s="24">
        <v>14.0615378989474</v>
      </c>
      <c r="F508" s="24">
        <v>16.807880000000001</v>
      </c>
      <c r="G508" s="23">
        <v>77748.813299999994</v>
      </c>
      <c r="H508" s="23">
        <v>68981.518700000001</v>
      </c>
      <c r="I508" s="92">
        <v>84373.763699999996</v>
      </c>
      <c r="J508" s="93">
        <v>8.7269647880000001</v>
      </c>
      <c r="K508" s="94">
        <f t="shared" si="134"/>
        <v>-6.7248058575701997</v>
      </c>
      <c r="L508" s="94">
        <f t="shared" si="135"/>
        <v>-4.3980800000000002</v>
      </c>
      <c r="M508" s="94">
        <f t="shared" si="136"/>
        <v>-0.60667099111218659</v>
      </c>
      <c r="N508" s="94">
        <f t="shared" si="137"/>
        <v>-3.0025920606823862</v>
      </c>
      <c r="O508" s="95">
        <v>30</v>
      </c>
      <c r="P508" s="96">
        <f t="shared" si="141"/>
        <v>28.580732705721452</v>
      </c>
      <c r="Q508" s="97">
        <v>3.81113900882298</v>
      </c>
      <c r="R508" s="97">
        <v>2.1149483579623599E-2</v>
      </c>
      <c r="S508" s="96">
        <f t="shared" si="142"/>
        <v>0.15860553384536583</v>
      </c>
      <c r="T508" s="98">
        <v>1704640</v>
      </c>
      <c r="U508" s="99">
        <f t="shared" si="143"/>
        <v>487198.60199481016</v>
      </c>
      <c r="V508" s="100">
        <f t="shared" si="138"/>
        <v>1.0432478948326556</v>
      </c>
      <c r="W508" s="97">
        <v>3.1633644760831299</v>
      </c>
      <c r="X508" s="97">
        <v>4.1123738189080692</v>
      </c>
      <c r="Y508" s="96">
        <f t="shared" si="144"/>
        <v>0.12200425680412753</v>
      </c>
      <c r="Z508" s="100">
        <f t="shared" si="139"/>
        <v>0.80249838064050416</v>
      </c>
      <c r="AA508" s="93">
        <v>24.381967582022099</v>
      </c>
      <c r="AB508" s="95">
        <v>90</v>
      </c>
      <c r="AC508" s="114">
        <f t="shared" si="145"/>
        <v>90</v>
      </c>
      <c r="AD508" s="79">
        <f t="shared" si="152"/>
        <v>48.580004923797496</v>
      </c>
      <c r="AE508" s="79">
        <f t="shared" si="140"/>
        <v>48.580004923797496</v>
      </c>
      <c r="AF508" s="80">
        <f t="shared" si="146"/>
        <v>828114.19593302161</v>
      </c>
      <c r="AG508" s="96">
        <f t="shared" si="147"/>
        <v>0.26958922622746334</v>
      </c>
      <c r="AH508" s="100">
        <f t="shared" si="148"/>
        <v>1.7732571235854346</v>
      </c>
    </row>
    <row r="509" spans="1:34">
      <c r="A509" s="20">
        <v>2032</v>
      </c>
      <c r="B509" s="20">
        <v>33</v>
      </c>
      <c r="C509" s="20" t="s">
        <v>30</v>
      </c>
      <c r="D509" s="24">
        <v>12.720319999999999</v>
      </c>
      <c r="E509" s="24">
        <v>14.3882479736842</v>
      </c>
      <c r="F509" s="24">
        <v>17.061934650000001</v>
      </c>
      <c r="G509" s="23">
        <v>78925.853000000003</v>
      </c>
      <c r="H509" s="23">
        <v>69504.1446</v>
      </c>
      <c r="I509" s="92">
        <v>86089.966799999995</v>
      </c>
      <c r="J509" s="93">
        <v>8.7269647880000001</v>
      </c>
      <c r="K509" s="94">
        <f t="shared" si="134"/>
        <v>-6.826612729382</v>
      </c>
      <c r="L509" s="94">
        <f t="shared" si="135"/>
        <v>-4.53552</v>
      </c>
      <c r="M509" s="94">
        <f t="shared" si="136"/>
        <v>-0.62076657057663109</v>
      </c>
      <c r="N509" s="94">
        <f t="shared" si="137"/>
        <v>-3.2559345119586309</v>
      </c>
      <c r="O509" s="95">
        <v>30</v>
      </c>
      <c r="P509" s="96">
        <f t="shared" si="141"/>
        <v>28.886573293108111</v>
      </c>
      <c r="Q509" s="97">
        <v>3.81113900882298</v>
      </c>
      <c r="R509" s="97">
        <v>2.1149483579623599E-2</v>
      </c>
      <c r="S509" s="96">
        <f t="shared" si="142"/>
        <v>0.16030276148936987</v>
      </c>
      <c r="T509" s="98">
        <v>1704640</v>
      </c>
      <c r="U509" s="99">
        <f t="shared" si="143"/>
        <v>492412.0829836381</v>
      </c>
      <c r="V509" s="100">
        <f t="shared" si="138"/>
        <v>1.0544116236366285</v>
      </c>
      <c r="W509" s="97">
        <v>3.1633644760831299</v>
      </c>
      <c r="X509" s="97">
        <v>4.1123738189080692</v>
      </c>
      <c r="Y509" s="96">
        <f t="shared" si="144"/>
        <v>0.12330981653028449</v>
      </c>
      <c r="Z509" s="100">
        <f t="shared" si="139"/>
        <v>0.81108586433586805</v>
      </c>
      <c r="AA509" s="93">
        <v>25.197313957866498</v>
      </c>
      <c r="AB509" s="95">
        <v>90</v>
      </c>
      <c r="AC509" s="114">
        <f t="shared" si="145"/>
        <v>90</v>
      </c>
      <c r="AD509" s="79">
        <f t="shared" si="152"/>
        <v>50.829926092448162</v>
      </c>
      <c r="AE509" s="79">
        <f t="shared" si="140"/>
        <v>50.829926092448162</v>
      </c>
      <c r="AF509" s="80">
        <f t="shared" si="146"/>
        <v>866467.2521423084</v>
      </c>
      <c r="AG509" s="96">
        <f t="shared" si="147"/>
        <v>0.28207490851343187</v>
      </c>
      <c r="AH509" s="100">
        <f t="shared" si="148"/>
        <v>1.8553832729358453</v>
      </c>
    </row>
    <row r="510" spans="1:34">
      <c r="A510" s="20">
        <v>2033</v>
      </c>
      <c r="B510" s="20">
        <v>34</v>
      </c>
      <c r="C510" s="20" t="s">
        <v>30</v>
      </c>
      <c r="D510" s="24">
        <v>12.394579999999999</v>
      </c>
      <c r="E510" s="24">
        <v>14.7132834978947</v>
      </c>
      <c r="F510" s="24">
        <v>16.791149999999998</v>
      </c>
      <c r="G510" s="23">
        <v>80120.711800000005</v>
      </c>
      <c r="H510" s="23">
        <v>70030.730100000001</v>
      </c>
      <c r="I510" s="92">
        <v>87841.078399999999</v>
      </c>
      <c r="J510" s="93">
        <v>8.7269647880000001</v>
      </c>
      <c r="K510" s="94">
        <f t="shared" si="134"/>
        <v>-6.9299608464292008</v>
      </c>
      <c r="L510" s="94">
        <f t="shared" si="135"/>
        <v>-4.6729599999999998</v>
      </c>
      <c r="M510" s="94">
        <f t="shared" si="136"/>
        <v>-0.63478990323316897</v>
      </c>
      <c r="N510" s="94">
        <f t="shared" si="137"/>
        <v>-3.5107459616623693</v>
      </c>
      <c r="O510" s="95">
        <v>30</v>
      </c>
      <c r="P510" s="96">
        <f t="shared" si="141"/>
        <v>29.12975948146498</v>
      </c>
      <c r="Q510" s="97">
        <v>3.81113900882298</v>
      </c>
      <c r="R510" s="97">
        <v>2.1149483579623599E-2</v>
      </c>
      <c r="S510" s="96">
        <f t="shared" si="142"/>
        <v>0.16165229565370706</v>
      </c>
      <c r="T510" s="98">
        <v>1704640</v>
      </c>
      <c r="U510" s="99">
        <f t="shared" si="143"/>
        <v>496557.53202484467</v>
      </c>
      <c r="V510" s="100">
        <f t="shared" si="138"/>
        <v>1.0632883547431371</v>
      </c>
      <c r="W510" s="97">
        <v>3.1633644760831299</v>
      </c>
      <c r="X510" s="97">
        <v>4.1123738189080692</v>
      </c>
      <c r="Y510" s="96">
        <f t="shared" si="144"/>
        <v>0.1243479197336208</v>
      </c>
      <c r="Z510" s="100">
        <f t="shared" si="139"/>
        <v>0.81791411903318245</v>
      </c>
      <c r="AA510" s="93">
        <v>26.012660333711001</v>
      </c>
      <c r="AB510" s="95">
        <v>90</v>
      </c>
      <c r="AC510" s="114">
        <f t="shared" si="145"/>
        <v>90</v>
      </c>
      <c r="AD510" s="79">
        <f t="shared" si="152"/>
        <v>52.992732470793705</v>
      </c>
      <c r="AE510" s="79">
        <f t="shared" si="140"/>
        <v>52.992732470793705</v>
      </c>
      <c r="AF510" s="80">
        <f t="shared" si="146"/>
        <v>903335.31479013781</v>
      </c>
      <c r="AG510" s="96">
        <f t="shared" si="147"/>
        <v>0.29407715715322924</v>
      </c>
      <c r="AH510" s="100">
        <f t="shared" si="148"/>
        <v>1.9343295765303621</v>
      </c>
    </row>
    <row r="511" spans="1:34">
      <c r="A511" s="20">
        <v>2034</v>
      </c>
      <c r="B511" s="20">
        <v>35</v>
      </c>
      <c r="C511" s="20" t="s">
        <v>30</v>
      </c>
      <c r="D511" s="24">
        <v>12.016389999999999</v>
      </c>
      <c r="E511" s="24">
        <v>14.1866294336842</v>
      </c>
      <c r="F511" s="24">
        <v>18.516560909999999</v>
      </c>
      <c r="G511" s="23">
        <v>81333.659700000004</v>
      </c>
      <c r="H511" s="23">
        <v>70561.305200000003</v>
      </c>
      <c r="I511" s="92">
        <v>89627.808399999994</v>
      </c>
      <c r="J511" s="93">
        <v>8.7269647880000001</v>
      </c>
      <c r="K511" s="94">
        <f t="shared" si="134"/>
        <v>-7.0348735620918008</v>
      </c>
      <c r="L511" s="94">
        <f t="shared" si="135"/>
        <v>-4.8104000000000005</v>
      </c>
      <c r="M511" s="94">
        <f t="shared" si="136"/>
        <v>-0.61206794028687117</v>
      </c>
      <c r="N511" s="94">
        <f t="shared" si="137"/>
        <v>-3.7303767143786724</v>
      </c>
      <c r="O511" s="95">
        <v>30</v>
      </c>
      <c r="P511" s="96">
        <f t="shared" si="141"/>
        <v>29.29733851900906</v>
      </c>
      <c r="Q511" s="97">
        <v>3.81113900882298</v>
      </c>
      <c r="R511" s="97">
        <v>2.1149483579623599E-2</v>
      </c>
      <c r="S511" s="96">
        <f t="shared" si="142"/>
        <v>0.16258225651176619</v>
      </c>
      <c r="T511" s="98">
        <v>1704640</v>
      </c>
      <c r="U511" s="99">
        <f t="shared" si="143"/>
        <v>499414.151330436</v>
      </c>
      <c r="V511" s="100">
        <f t="shared" si="138"/>
        <v>1.0694052895304997</v>
      </c>
      <c r="W511" s="97">
        <v>3.1633644760831299</v>
      </c>
      <c r="X511" s="97">
        <v>4.1123738189080692</v>
      </c>
      <c r="Y511" s="96">
        <f t="shared" si="144"/>
        <v>0.12506327423982014</v>
      </c>
      <c r="Z511" s="100">
        <f t="shared" si="139"/>
        <v>0.82261945348499976</v>
      </c>
      <c r="AA511" s="93">
        <v>26.8280067095554</v>
      </c>
      <c r="AB511" s="95">
        <v>90</v>
      </c>
      <c r="AC511" s="114">
        <f t="shared" si="145"/>
        <v>90</v>
      </c>
      <c r="AD511" s="79">
        <f t="shared" si="152"/>
        <v>55.055471307051121</v>
      </c>
      <c r="AE511" s="79">
        <f t="shared" si="140"/>
        <v>55.055471307051121</v>
      </c>
      <c r="AF511" s="80">
        <f t="shared" si="146"/>
        <v>938497.58608851628</v>
      </c>
      <c r="AG511" s="96">
        <f t="shared" si="147"/>
        <v>0.30552409232024413</v>
      </c>
      <c r="AH511" s="100">
        <f t="shared" si="148"/>
        <v>2.0096232357473047</v>
      </c>
    </row>
    <row r="512" spans="1:34">
      <c r="A512" s="20">
        <v>2035</v>
      </c>
      <c r="B512" s="20">
        <v>36</v>
      </c>
      <c r="C512" s="20" t="s">
        <v>30</v>
      </c>
      <c r="D512" s="24">
        <v>12.606540000000001</v>
      </c>
      <c r="E512" s="24">
        <v>14.197357900526301</v>
      </c>
      <c r="F512" s="24">
        <v>16.133832210000001</v>
      </c>
      <c r="G512" s="23">
        <v>82564.970300000001</v>
      </c>
      <c r="H512" s="23">
        <v>71095.900099999999</v>
      </c>
      <c r="I512" s="92">
        <v>91450.881399999998</v>
      </c>
      <c r="J512" s="93">
        <v>8.7269647880000001</v>
      </c>
      <c r="K512" s="94">
        <f t="shared" si="134"/>
        <v>-7.1413745411281999</v>
      </c>
      <c r="L512" s="94">
        <f t="shared" si="135"/>
        <v>-4.9478400000000002</v>
      </c>
      <c r="M512" s="94">
        <f t="shared" si="136"/>
        <v>-0.61253080926030679</v>
      </c>
      <c r="N512" s="94">
        <f t="shared" si="137"/>
        <v>-3.9747805623885069</v>
      </c>
      <c r="O512" s="95">
        <v>30</v>
      </c>
      <c r="P512" s="96">
        <f t="shared" si="141"/>
        <v>29.44688667647215</v>
      </c>
      <c r="Q512" s="97">
        <v>3.81113900882298</v>
      </c>
      <c r="R512" s="97">
        <v>2.1149483579623599E-2</v>
      </c>
      <c r="S512" s="96">
        <f t="shared" si="142"/>
        <v>0.16341215704630624</v>
      </c>
      <c r="T512" s="98">
        <v>1704640</v>
      </c>
      <c r="U512" s="99">
        <f t="shared" si="143"/>
        <v>501963.40904181486</v>
      </c>
      <c r="V512" s="100">
        <f t="shared" si="138"/>
        <v>1.0748640649249543</v>
      </c>
      <c r="W512" s="97">
        <v>3.1633644760831299</v>
      </c>
      <c r="X512" s="97">
        <v>4.1123738189080692</v>
      </c>
      <c r="Y512" s="96">
        <f t="shared" si="144"/>
        <v>0.1257016592663894</v>
      </c>
      <c r="Z512" s="100">
        <f t="shared" si="139"/>
        <v>0.82681851148073404</v>
      </c>
      <c r="AA512" s="93">
        <v>27.643353085399902</v>
      </c>
      <c r="AB512" s="95">
        <v>90</v>
      </c>
      <c r="AC512" s="114">
        <f t="shared" si="145"/>
        <v>90</v>
      </c>
      <c r="AD512" s="79">
        <f t="shared" si="152"/>
        <v>57.075718871952219</v>
      </c>
      <c r="AE512" s="79">
        <f t="shared" si="140"/>
        <v>57.075718871952219</v>
      </c>
      <c r="AF512" s="80">
        <f t="shared" si="146"/>
        <v>972935.53417884628</v>
      </c>
      <c r="AG512" s="96">
        <f t="shared" si="147"/>
        <v>0.31673522699723566</v>
      </c>
      <c r="AH512" s="100">
        <f t="shared" si="148"/>
        <v>2.08336588751291</v>
      </c>
    </row>
    <row r="513" spans="1:34">
      <c r="A513" s="20">
        <v>2036</v>
      </c>
      <c r="B513" s="20">
        <v>37</v>
      </c>
      <c r="C513" s="20" t="s">
        <v>30</v>
      </c>
      <c r="D513" s="24">
        <v>13.294729999999999</v>
      </c>
      <c r="E513" s="24">
        <v>14.2912498557895</v>
      </c>
      <c r="F513" s="24">
        <v>16.21922</v>
      </c>
      <c r="G513" s="23">
        <v>83814.921799999996</v>
      </c>
      <c r="H513" s="23">
        <v>71634.545299999998</v>
      </c>
      <c r="I513" s="92">
        <v>93311.036500000002</v>
      </c>
      <c r="J513" s="93">
        <v>8.7269647880000001</v>
      </c>
      <c r="K513" s="94">
        <f t="shared" si="134"/>
        <v>-7.2494878461691998</v>
      </c>
      <c r="L513" s="94">
        <f t="shared" si="135"/>
        <v>-5.08528</v>
      </c>
      <c r="M513" s="94">
        <f t="shared" si="136"/>
        <v>-0.61658168377818223</v>
      </c>
      <c r="N513" s="94">
        <f t="shared" si="137"/>
        <v>-4.2243847419473823</v>
      </c>
      <c r="O513" s="95">
        <v>30</v>
      </c>
      <c r="P513" s="96">
        <f t="shared" si="141"/>
        <v>29.567302170355266</v>
      </c>
      <c r="Q513" s="97">
        <v>3.81113900882298</v>
      </c>
      <c r="R513" s="97">
        <v>2.1149483579623599E-2</v>
      </c>
      <c r="S513" s="96">
        <f t="shared" si="142"/>
        <v>0.16408038916922735</v>
      </c>
      <c r="T513" s="98">
        <v>1704640</v>
      </c>
      <c r="U513" s="99">
        <f t="shared" si="143"/>
        <v>504016.059716744</v>
      </c>
      <c r="V513" s="100">
        <f t="shared" si="138"/>
        <v>1.0792594459598726</v>
      </c>
      <c r="W513" s="97">
        <v>3.1633644760831299</v>
      </c>
      <c r="X513" s="97">
        <v>4.1123738189080692</v>
      </c>
      <c r="Y513" s="96">
        <f t="shared" si="144"/>
        <v>0.12621568397632871</v>
      </c>
      <c r="Z513" s="100">
        <f t="shared" si="139"/>
        <v>0.83019957381528642</v>
      </c>
      <c r="AA513" s="93">
        <v>28.458699461244102</v>
      </c>
      <c r="AB513" s="95">
        <v>90</v>
      </c>
      <c r="AC513" s="114">
        <f t="shared" si="145"/>
        <v>90</v>
      </c>
      <c r="AD513" s="79">
        <f t="shared" si="152"/>
        <v>59.042373381998004</v>
      </c>
      <c r="AE513" s="79">
        <f t="shared" si="140"/>
        <v>59.042373381998004</v>
      </c>
      <c r="AF513" s="80">
        <f t="shared" si="146"/>
        <v>1006459.9136188908</v>
      </c>
      <c r="AG513" s="96">
        <f t="shared" si="147"/>
        <v>0.32764895309610387</v>
      </c>
      <c r="AH513" s="100">
        <f t="shared" si="148"/>
        <v>2.1551522968605505</v>
      </c>
    </row>
    <row r="514" spans="1:34">
      <c r="A514" s="20">
        <v>2037</v>
      </c>
      <c r="B514" s="20">
        <v>38</v>
      </c>
      <c r="C514" s="20" t="s">
        <v>30</v>
      </c>
      <c r="D514" s="24">
        <v>12.87162</v>
      </c>
      <c r="E514" s="24">
        <v>14.501224818947399</v>
      </c>
      <c r="F514" s="24">
        <v>18.63653</v>
      </c>
      <c r="G514" s="23">
        <v>85083.796300000002</v>
      </c>
      <c r="H514" s="23">
        <v>72177.271399999998</v>
      </c>
      <c r="I514" s="92">
        <v>95209.028099999996</v>
      </c>
      <c r="J514" s="93">
        <v>8.7269647880000001</v>
      </c>
      <c r="K514" s="94">
        <f t="shared" si="134"/>
        <v>-7.3592378771722</v>
      </c>
      <c r="L514" s="94">
        <f t="shared" si="135"/>
        <v>-5.2227200000000007</v>
      </c>
      <c r="M514" s="94">
        <f t="shared" si="136"/>
        <v>-0.62564084358866667</v>
      </c>
      <c r="N514" s="94">
        <f t="shared" si="137"/>
        <v>-4.4806339327608669</v>
      </c>
      <c r="O514" s="95">
        <v>30</v>
      </c>
      <c r="P514" s="96">
        <f t="shared" si="141"/>
        <v>29.664018479956404</v>
      </c>
      <c r="Q514" s="97">
        <v>3.81113900882298</v>
      </c>
      <c r="R514" s="97">
        <v>2.1149483579623599E-2</v>
      </c>
      <c r="S514" s="96">
        <f t="shared" si="142"/>
        <v>0.16461710535749957</v>
      </c>
      <c r="T514" s="98">
        <v>1704640</v>
      </c>
      <c r="U514" s="99">
        <f t="shared" si="143"/>
        <v>505664.7246167289</v>
      </c>
      <c r="V514" s="100">
        <f t="shared" si="138"/>
        <v>1.0827897643539555</v>
      </c>
      <c r="W514" s="97">
        <v>3.1633644760831299</v>
      </c>
      <c r="X514" s="97">
        <v>4.1123738189080692</v>
      </c>
      <c r="Y514" s="96">
        <f t="shared" si="144"/>
        <v>0.12662854258269196</v>
      </c>
      <c r="Z514" s="100">
        <f t="shared" si="139"/>
        <v>0.83291520334919633</v>
      </c>
      <c r="AA514" s="93">
        <v>29.2740458370886</v>
      </c>
      <c r="AB514" s="95">
        <v>90</v>
      </c>
      <c r="AC514" s="114">
        <f t="shared" si="145"/>
        <v>90</v>
      </c>
      <c r="AD514" s="79">
        <f t="shared" si="152"/>
        <v>60.960868316486483</v>
      </c>
      <c r="AE514" s="79">
        <f t="shared" si="140"/>
        <v>60.960868316486483</v>
      </c>
      <c r="AF514" s="80">
        <f t="shared" si="146"/>
        <v>1039163.3456701551</v>
      </c>
      <c r="AG514" s="96">
        <f t="shared" si="147"/>
        <v>0.33829542309381888</v>
      </c>
      <c r="AH514" s="100">
        <f t="shared" si="148"/>
        <v>2.2251807955089267</v>
      </c>
    </row>
    <row r="515" spans="1:34">
      <c r="A515" s="20">
        <v>2038</v>
      </c>
      <c r="B515" s="20">
        <v>39</v>
      </c>
      <c r="C515" s="20" t="s">
        <v>30</v>
      </c>
      <c r="D515" s="24">
        <v>12.62388</v>
      </c>
      <c r="E515" s="24">
        <v>14.475727971052599</v>
      </c>
      <c r="F515" s="24">
        <v>17.14122704</v>
      </c>
      <c r="G515" s="23">
        <v>86371.880300000004</v>
      </c>
      <c r="H515" s="23">
        <v>72724.109299999996</v>
      </c>
      <c r="I515" s="92">
        <v>97145.625799999994</v>
      </c>
      <c r="J515" s="93">
        <v>8.7269647880000001</v>
      </c>
      <c r="K515" s="94">
        <f t="shared" ref="K515:K578" si="153">G515*$AL$3</f>
        <v>-7.470649414668201</v>
      </c>
      <c r="L515" s="94">
        <f t="shared" ref="L515:L578" si="154">B515*$AL$5</f>
        <v>-5.3601600000000005</v>
      </c>
      <c r="M515" s="94">
        <f t="shared" ref="M515:M578" si="155">E515*$AL$4</f>
        <v>-0.62454080758309338</v>
      </c>
      <c r="N515" s="94">
        <f t="shared" ref="N515:N578" si="156">SUM(J515:M515)</f>
        <v>-4.7283854342512948</v>
      </c>
      <c r="O515" s="95">
        <v>30</v>
      </c>
      <c r="P515" s="96">
        <f t="shared" si="141"/>
        <v>29.737102205284511</v>
      </c>
      <c r="Q515" s="97">
        <v>3.81113900882298</v>
      </c>
      <c r="R515" s="97">
        <v>2.1149483579623599E-2</v>
      </c>
      <c r="S515" s="96">
        <f t="shared" si="142"/>
        <v>0.16502267520031721</v>
      </c>
      <c r="T515" s="98">
        <v>1704640</v>
      </c>
      <c r="U515" s="99">
        <f t="shared" si="143"/>
        <v>506910.53903216193</v>
      </c>
      <c r="V515" s="100">
        <f t="shared" ref="V515:V578" si="157">(U515*$AM$12/$AM$13*10^(-6))*($AM$11/$AP$11)+(U515*$AN$12/$AN$13*10^(-6))*($AN$11/$AP$11)+(U515*$AO$12/$AO$13*10^(-6))*($AO$11/$AP$11)+(U515*$AL$12/$AL$13*10^(-6))*($AL$11/$AP$11)</f>
        <v>1.0854574511267234</v>
      </c>
      <c r="W515" s="97">
        <v>3.1633644760831299</v>
      </c>
      <c r="X515" s="97">
        <v>4.1123738189080692</v>
      </c>
      <c r="Y515" s="96">
        <f t="shared" si="144"/>
        <v>0.12694051938485937</v>
      </c>
      <c r="Z515" s="100">
        <f t="shared" ref="Z515:Z578" si="158">IF(AND(A515&gt;=2000,A515&lt;=2020),(U515*$AM$12/$AM$13*10^(-6))*($AM$11/$AP$11)+(U515*$AN$12/$AN$13*10^(-6))*($AN$11/$AP$11)+(U515*$AO$12/$AO$13*10^(-6))*($AO$11/$AP$11)+(U515*$AL$12/$AL$13*10^(-6))*($AL$11/$AP$11),IF(AND(A515&gt;=2021,A515&lt;=2030),(U515*$AM$12/$AM$14*10^(-6))*($AM$11/$AP$11)+(U515*$AN$12/$AN$14*10^(-6))*($AN$11/$AP$11)+(U515*$AO$12/$AO$14*10^(-6))*($AO$11/$AP$11)+(U515*$AL$12/$AL$14*10^(-6))*($AL$11/$AP$11),IF(AND(A515&gt;=2031,A515&lt;=2040),(U515*$AM$12/$AM$15*10^(-6))*($AM$11/$AP$11)+(U515*$AN$12/$AN$15*10^(-6))*($AN$11/$AP$11)+(U515*$AO$12/$AO$15*10^(-6))*($AO$11/$AP$11)+(U515*$AL$12/$AL$15*10^(-6))*($AL$11/$AP$11),(U515*$AM$12/$AM$16*10^(-6))*($AM$11/$AP$11)+(U515*$AN$12/$AN$16*10^(-6))*($AN$11/$AP$11)+(U515*$AO$12/$AO$16*10^(-6))*($AO$11/$AP$11)+(U515*$AL$12/$AL$16*10^(-6))*($AL$11/$AP$11))))</f>
        <v>0.83496727009747951</v>
      </c>
      <c r="AA515" s="93">
        <v>30.089392212932999</v>
      </c>
      <c r="AB515" s="95">
        <v>90</v>
      </c>
      <c r="AC515" s="114">
        <f t="shared" si="145"/>
        <v>90</v>
      </c>
      <c r="AD515" s="79">
        <f t="shared" si="152"/>
        <v>62.831270275426597</v>
      </c>
      <c r="AE515" s="79">
        <f t="shared" ref="AE515:AE578" si="159">IF(AD515&lt;100,AD515,100)</f>
        <v>62.831270275426597</v>
      </c>
      <c r="AF515" s="80">
        <f t="shared" si="146"/>
        <v>1071046.9656230321</v>
      </c>
      <c r="AG515" s="96">
        <f t="shared" si="147"/>
        <v>0.34867500657957495</v>
      </c>
      <c r="AH515" s="100">
        <f t="shared" si="148"/>
        <v>2.29345381447756</v>
      </c>
    </row>
    <row r="516" spans="1:34">
      <c r="A516" s="20">
        <v>2039</v>
      </c>
      <c r="B516" s="20">
        <v>40</v>
      </c>
      <c r="C516" s="20" t="s">
        <v>30</v>
      </c>
      <c r="D516" s="24">
        <v>12.380280000000001</v>
      </c>
      <c r="E516" s="24">
        <v>14.216789835263199</v>
      </c>
      <c r="F516" s="24">
        <v>16.462530000000001</v>
      </c>
      <c r="G516" s="23">
        <v>87679.464500000002</v>
      </c>
      <c r="H516" s="23">
        <v>73275.090299999996</v>
      </c>
      <c r="I516" s="92">
        <v>99121.614799999996</v>
      </c>
      <c r="J516" s="93">
        <v>8.7269647880000001</v>
      </c>
      <c r="K516" s="94">
        <f t="shared" si="153"/>
        <v>-7.5837476024630002</v>
      </c>
      <c r="L516" s="94">
        <f t="shared" si="154"/>
        <v>-5.4976000000000003</v>
      </c>
      <c r="M516" s="94">
        <f t="shared" si="155"/>
        <v>-0.61336918065259549</v>
      </c>
      <c r="N516" s="94">
        <f t="shared" si="156"/>
        <v>-4.967751995115596</v>
      </c>
      <c r="O516" s="95">
        <v>30</v>
      </c>
      <c r="P516" s="96">
        <f t="shared" ref="P516:P579" si="160">O516/(EXP(N516)+1)</f>
        <v>29.792679481925472</v>
      </c>
      <c r="Q516" s="97">
        <v>3.81113900882298</v>
      </c>
      <c r="R516" s="97">
        <v>2.1149483579623599E-2</v>
      </c>
      <c r="S516" s="96">
        <f t="shared" ref="S516:S579" si="161">R516*P516/Q516</f>
        <v>0.16533109499214244</v>
      </c>
      <c r="T516" s="98">
        <v>1704640</v>
      </c>
      <c r="U516" s="99">
        <f t="shared" ref="U516:U579" si="162">T516*P516/100</f>
        <v>507857.93152069434</v>
      </c>
      <c r="V516" s="100">
        <f t="shared" si="157"/>
        <v>1.0874861211910358</v>
      </c>
      <c r="W516" s="97">
        <v>3.1633644760831299</v>
      </c>
      <c r="X516" s="97">
        <v>4.1123738189080692</v>
      </c>
      <c r="Y516" s="96">
        <f t="shared" ref="Y516:Y579" si="163">(P516/Q516)*(W516/X516)*R516</f>
        <v>0.12717776537857112</v>
      </c>
      <c r="Z516" s="100">
        <f t="shared" si="158"/>
        <v>0.83652778553156582</v>
      </c>
      <c r="AA516" s="93">
        <v>30.904738588777501</v>
      </c>
      <c r="AB516" s="95">
        <v>90</v>
      </c>
      <c r="AC516" s="114">
        <f t="shared" ref="AC516:AC579" si="164">IF(AB516&gt;=AA516,AB516,AA516)</f>
        <v>90</v>
      </c>
      <c r="AD516" s="79">
        <f t="shared" si="152"/>
        <v>64.659705394404227</v>
      </c>
      <c r="AE516" s="79">
        <f t="shared" si="159"/>
        <v>64.659705394404227</v>
      </c>
      <c r="AF516" s="80">
        <f t="shared" ref="AF516:AF579" si="165">AE516*T516/100</f>
        <v>1102215.2020351724</v>
      </c>
      <c r="AG516" s="96">
        <f t="shared" ref="AG516:AG579" si="166">(AE516/Q516)*R516</f>
        <v>0.35882169984783424</v>
      </c>
      <c r="AH516" s="100">
        <f t="shared" ref="AH516:AH579" si="167">(AF516*$AM$12/$AM$13*10^(-6))*($AM$11/$AP$11)+(AF516*$AN$12/$AN$13*10^(-6))*($AN$11/$AP$11)+(AF516*$AO$12/$AO$13*10^(-6))*($AO$11/$AP$11)+(AF516*$AL$12/$AL$13*10^(-6))*($AL$11/$AP$11)</f>
        <v>2.3601949686793087</v>
      </c>
    </row>
    <row r="517" spans="1:34">
      <c r="A517" s="20">
        <v>2040</v>
      </c>
      <c r="B517" s="20">
        <v>41</v>
      </c>
      <c r="C517" s="20" t="s">
        <v>30</v>
      </c>
      <c r="D517" s="24">
        <v>12.82972</v>
      </c>
      <c r="E517" s="24">
        <v>14.891979941578899</v>
      </c>
      <c r="F517" s="24">
        <v>17.27198112</v>
      </c>
      <c r="G517" s="23">
        <v>89006.844400000002</v>
      </c>
      <c r="H517" s="23">
        <v>73830.245699999999</v>
      </c>
      <c r="I517" s="92">
        <v>101137.79640000001</v>
      </c>
      <c r="J517" s="93">
        <v>8.7269647880000001</v>
      </c>
      <c r="K517" s="94">
        <f t="shared" si="153"/>
        <v>-7.6985579995336</v>
      </c>
      <c r="L517" s="94">
        <f t="shared" si="154"/>
        <v>-5.63504</v>
      </c>
      <c r="M517" s="94">
        <f t="shared" si="155"/>
        <v>-0.64249958259948003</v>
      </c>
      <c r="N517" s="94">
        <f t="shared" si="156"/>
        <v>-5.2491327941330796</v>
      </c>
      <c r="O517" s="95">
        <v>30</v>
      </c>
      <c r="P517" s="96">
        <f t="shared" si="160"/>
        <v>29.84326107243368</v>
      </c>
      <c r="Q517" s="97">
        <v>3.81113900882298</v>
      </c>
      <c r="R517" s="97">
        <v>2.1149483579623599E-2</v>
      </c>
      <c r="S517" s="96">
        <f t="shared" si="161"/>
        <v>0.16561179179050325</v>
      </c>
      <c r="T517" s="98">
        <v>1704640</v>
      </c>
      <c r="U517" s="99">
        <f t="shared" si="162"/>
        <v>508720.16554513352</v>
      </c>
      <c r="V517" s="100">
        <f t="shared" si="157"/>
        <v>1.0893324397706996</v>
      </c>
      <c r="W517" s="97">
        <v>3.1633644760831299</v>
      </c>
      <c r="X517" s="97">
        <v>4.1123738189080692</v>
      </c>
      <c r="Y517" s="96">
        <f t="shared" si="163"/>
        <v>0.12739368599269479</v>
      </c>
      <c r="Z517" s="100">
        <f t="shared" si="158"/>
        <v>0.83794803059284595</v>
      </c>
      <c r="AA517" s="93">
        <v>31.720084964621901</v>
      </c>
      <c r="AB517" s="95">
        <v>90</v>
      </c>
      <c r="AC517" s="114">
        <f t="shared" si="164"/>
        <v>90</v>
      </c>
      <c r="AD517" s="79">
        <f t="shared" si="152"/>
        <v>66.45868443597378</v>
      </c>
      <c r="AE517" s="79">
        <f t="shared" si="159"/>
        <v>66.45868443597378</v>
      </c>
      <c r="AF517" s="80">
        <f t="shared" si="165"/>
        <v>1132881.3183693835</v>
      </c>
      <c r="AG517" s="96">
        <f t="shared" si="166"/>
        <v>0.36880492995612474</v>
      </c>
      <c r="AH517" s="100">
        <f t="shared" si="167"/>
        <v>2.4258609233379791</v>
      </c>
    </row>
    <row r="518" spans="1:34">
      <c r="A518" s="20">
        <v>2041</v>
      </c>
      <c r="B518" s="20">
        <v>42</v>
      </c>
      <c r="C518" s="20" t="s">
        <v>30</v>
      </c>
      <c r="D518" s="24">
        <v>13.290559999999999</v>
      </c>
      <c r="E518" s="24">
        <v>14.685592551578999</v>
      </c>
      <c r="F518" s="24">
        <v>18.147949270000002</v>
      </c>
      <c r="G518" s="23">
        <v>90354.319399999993</v>
      </c>
      <c r="H518" s="23">
        <v>74389.607099999994</v>
      </c>
      <c r="I518" s="92">
        <v>103194.988</v>
      </c>
      <c r="J518" s="93">
        <v>8.7269647880000001</v>
      </c>
      <c r="K518" s="94">
        <f t="shared" si="153"/>
        <v>-7.8151065021835997</v>
      </c>
      <c r="L518" s="94">
        <f t="shared" si="154"/>
        <v>-5.7724799999999998</v>
      </c>
      <c r="M518" s="94">
        <f t="shared" si="155"/>
        <v>-0.63359520504532441</v>
      </c>
      <c r="N518" s="94">
        <f t="shared" si="156"/>
        <v>-5.4942169192289239</v>
      </c>
      <c r="O518" s="95">
        <v>30</v>
      </c>
      <c r="P518" s="96">
        <f t="shared" si="160"/>
        <v>29.877190583754615</v>
      </c>
      <c r="Q518" s="97">
        <v>3.81113900882298</v>
      </c>
      <c r="R518" s="97">
        <v>2.1149483579623599E-2</v>
      </c>
      <c r="S518" s="96">
        <f t="shared" si="161"/>
        <v>0.16580007976448832</v>
      </c>
      <c r="T518" s="98">
        <v>1704640</v>
      </c>
      <c r="U518" s="99">
        <f t="shared" si="162"/>
        <v>509298.5415669147</v>
      </c>
      <c r="V518" s="100">
        <f t="shared" si="157"/>
        <v>1.0905709276577222</v>
      </c>
      <c r="W518" s="97">
        <v>3.1633644760831299</v>
      </c>
      <c r="X518" s="97">
        <v>4.4287102665163811</v>
      </c>
      <c r="Y518" s="96">
        <f t="shared" si="163"/>
        <v>0.11842862840320596</v>
      </c>
      <c r="Z518" s="100">
        <f t="shared" si="158"/>
        <v>0.77897923404123026</v>
      </c>
      <c r="AA518" s="93">
        <v>32.535431340466403</v>
      </c>
      <c r="AB518" s="95">
        <v>100</v>
      </c>
      <c r="AC518" s="114">
        <f t="shared" si="164"/>
        <v>100</v>
      </c>
      <c r="AD518" s="79">
        <f t="shared" si="152"/>
        <v>68.516551007080722</v>
      </c>
      <c r="AE518" s="79">
        <f t="shared" si="159"/>
        <v>68.516551007080722</v>
      </c>
      <c r="AF518" s="80">
        <f t="shared" si="165"/>
        <v>1167960.5350871009</v>
      </c>
      <c r="AG518" s="96">
        <f t="shared" si="166"/>
        <v>0.3802248270404151</v>
      </c>
      <c r="AH518" s="100">
        <f t="shared" si="167"/>
        <v>2.5009767361570132</v>
      </c>
    </row>
    <row r="519" spans="1:34">
      <c r="A519" s="20">
        <v>2042</v>
      </c>
      <c r="B519" s="20">
        <v>43</v>
      </c>
      <c r="C519" s="20" t="s">
        <v>30</v>
      </c>
      <c r="D519" s="24">
        <v>13.302390000000001</v>
      </c>
      <c r="E519" s="24">
        <v>14.7973940542105</v>
      </c>
      <c r="F519" s="24">
        <v>18.069689790000002</v>
      </c>
      <c r="G519" s="23">
        <v>91722.193799999994</v>
      </c>
      <c r="H519" s="23">
        <v>74953.2065</v>
      </c>
      <c r="I519" s="92">
        <v>105294.024</v>
      </c>
      <c r="J519" s="93">
        <v>8.7269647880000001</v>
      </c>
      <c r="K519" s="94">
        <f t="shared" si="153"/>
        <v>-7.9334194305371994</v>
      </c>
      <c r="L519" s="94">
        <f t="shared" si="154"/>
        <v>-5.9099200000000005</v>
      </c>
      <c r="M519" s="94">
        <f t="shared" si="155"/>
        <v>-0.63841876907485784</v>
      </c>
      <c r="N519" s="94">
        <f t="shared" si="156"/>
        <v>-5.7547934116120576</v>
      </c>
      <c r="O519" s="95">
        <v>30</v>
      </c>
      <c r="P519" s="96">
        <f t="shared" si="160"/>
        <v>29.905273225087406</v>
      </c>
      <c r="Q519" s="97">
        <v>3.81113900882298</v>
      </c>
      <c r="R519" s="97">
        <v>2.1149483579623599E-2</v>
      </c>
      <c r="S519" s="96">
        <f t="shared" si="161"/>
        <v>0.16595592119676497</v>
      </c>
      <c r="T519" s="98">
        <v>1704640</v>
      </c>
      <c r="U519" s="99">
        <f t="shared" si="162"/>
        <v>509777.24950412998</v>
      </c>
      <c r="V519" s="100">
        <f t="shared" si="157"/>
        <v>1.0915959943260065</v>
      </c>
      <c r="W519" s="97">
        <v>3.1633644760831299</v>
      </c>
      <c r="X519" s="97">
        <v>4.4287102665163811</v>
      </c>
      <c r="Y519" s="96">
        <f t="shared" si="163"/>
        <v>0.11853994371197499</v>
      </c>
      <c r="Z519" s="100">
        <f t="shared" si="158"/>
        <v>0.779711424518576</v>
      </c>
      <c r="AA519" s="93">
        <v>33.350777716310901</v>
      </c>
      <c r="AB519" s="95">
        <v>100</v>
      </c>
      <c r="AC519" s="114">
        <f t="shared" si="164"/>
        <v>100</v>
      </c>
      <c r="AD519" s="79">
        <f t="shared" si="152"/>
        <v>70.54411031692419</v>
      </c>
      <c r="AE519" s="79">
        <f t="shared" si="159"/>
        <v>70.54411031692419</v>
      </c>
      <c r="AF519" s="80">
        <f t="shared" si="165"/>
        <v>1202523.1221064166</v>
      </c>
      <c r="AG519" s="96">
        <f t="shared" si="166"/>
        <v>0.39147653741649263</v>
      </c>
      <c r="AH519" s="100">
        <f t="shared" si="167"/>
        <v>2.5749862796988801</v>
      </c>
    </row>
    <row r="520" spans="1:34">
      <c r="A520" s="20">
        <v>2043</v>
      </c>
      <c r="B520" s="20">
        <v>44</v>
      </c>
      <c r="C520" s="20" t="s">
        <v>30</v>
      </c>
      <c r="D520" s="24">
        <v>12.92201</v>
      </c>
      <c r="E520" s="24">
        <v>14.645253473157901</v>
      </c>
      <c r="F520" s="24">
        <v>16.88244937</v>
      </c>
      <c r="G520" s="23">
        <v>93110.776599999997</v>
      </c>
      <c r="H520" s="23">
        <v>75521.075800000006</v>
      </c>
      <c r="I520" s="92">
        <v>107435.7553</v>
      </c>
      <c r="J520" s="93">
        <v>8.7269647880000001</v>
      </c>
      <c r="K520" s="94">
        <f t="shared" si="153"/>
        <v>-8.0535235112403996</v>
      </c>
      <c r="L520" s="94">
        <f t="shared" si="154"/>
        <v>-6.0473600000000003</v>
      </c>
      <c r="M520" s="94">
        <f t="shared" si="155"/>
        <v>-0.63185481584592451</v>
      </c>
      <c r="N520" s="94">
        <f t="shared" si="156"/>
        <v>-6.0057735390863245</v>
      </c>
      <c r="O520" s="95">
        <v>30</v>
      </c>
      <c r="P520" s="96">
        <f t="shared" si="160"/>
        <v>29.926247295098616</v>
      </c>
      <c r="Q520" s="97">
        <v>3.81113900882298</v>
      </c>
      <c r="R520" s="97">
        <v>2.1149483579623599E-2</v>
      </c>
      <c r="S520" s="96">
        <f t="shared" si="161"/>
        <v>0.16607231441891537</v>
      </c>
      <c r="T520" s="98">
        <v>1704640</v>
      </c>
      <c r="U520" s="99">
        <f t="shared" si="162"/>
        <v>510134.78189116903</v>
      </c>
      <c r="V520" s="100">
        <f t="shared" si="157"/>
        <v>1.0923615854188087</v>
      </c>
      <c r="W520" s="97">
        <v>3.1633644760831299</v>
      </c>
      <c r="X520" s="97">
        <v>4.4287102665163811</v>
      </c>
      <c r="Y520" s="96">
        <f t="shared" si="163"/>
        <v>0.1186230817277967</v>
      </c>
      <c r="Z520" s="100">
        <f t="shared" si="158"/>
        <v>0.78025827529914915</v>
      </c>
      <c r="AA520" s="93">
        <v>34.1661240921553</v>
      </c>
      <c r="AB520" s="95">
        <v>100</v>
      </c>
      <c r="AC520" s="114">
        <f t="shared" si="164"/>
        <v>100</v>
      </c>
      <c r="AD520" s="79">
        <f t="shared" si="152"/>
        <v>72.540100664170751</v>
      </c>
      <c r="AE520" s="79">
        <f t="shared" si="159"/>
        <v>72.540100664170751</v>
      </c>
      <c r="AF520" s="80">
        <f t="shared" si="165"/>
        <v>1236547.5719617202</v>
      </c>
      <c r="AG520" s="96">
        <f t="shared" si="166"/>
        <v>0.40255305941593961</v>
      </c>
      <c r="AH520" s="100">
        <f t="shared" si="167"/>
        <v>2.6478434996068367</v>
      </c>
    </row>
    <row r="521" spans="1:34">
      <c r="A521" s="20">
        <v>2044</v>
      </c>
      <c r="B521" s="20">
        <v>45</v>
      </c>
      <c r="C521" s="20" t="s">
        <v>30</v>
      </c>
      <c r="D521" s="24">
        <v>12.987349999999999</v>
      </c>
      <c r="E521" s="24">
        <v>14.181393221578899</v>
      </c>
      <c r="F521" s="24">
        <v>16.22611363</v>
      </c>
      <c r="G521" s="23">
        <v>94520.380999999994</v>
      </c>
      <c r="H521" s="23">
        <v>76093.247499999998</v>
      </c>
      <c r="I521" s="92">
        <v>109621.0506</v>
      </c>
      <c r="J521" s="93">
        <v>8.7269647880000001</v>
      </c>
      <c r="K521" s="94">
        <f t="shared" si="153"/>
        <v>-8.1754458342139991</v>
      </c>
      <c r="L521" s="94">
        <f t="shared" si="154"/>
        <v>-6.1848000000000001</v>
      </c>
      <c r="M521" s="94">
        <f t="shared" si="155"/>
        <v>-0.61184202915180008</v>
      </c>
      <c r="N521" s="94">
        <f t="shared" si="156"/>
        <v>-6.2451230753657994</v>
      </c>
      <c r="O521" s="95">
        <v>30</v>
      </c>
      <c r="P521" s="96">
        <f t="shared" si="160"/>
        <v>29.941915922518213</v>
      </c>
      <c r="Q521" s="97">
        <v>3.81113900882298</v>
      </c>
      <c r="R521" s="97">
        <v>2.1149483579623599E-2</v>
      </c>
      <c r="S521" s="96">
        <f t="shared" si="161"/>
        <v>0.16615926568927281</v>
      </c>
      <c r="T521" s="98">
        <v>1704640</v>
      </c>
      <c r="U521" s="99">
        <f t="shared" si="162"/>
        <v>510401.87558161444</v>
      </c>
      <c r="V521" s="100">
        <f t="shared" si="157"/>
        <v>1.0929335183618414</v>
      </c>
      <c r="W521" s="97">
        <v>3.1633644760831299</v>
      </c>
      <c r="X521" s="97">
        <v>4.4287102665163811</v>
      </c>
      <c r="Y521" s="96">
        <f t="shared" si="163"/>
        <v>0.11868518977805202</v>
      </c>
      <c r="Z521" s="100">
        <f t="shared" si="158"/>
        <v>0.78066679882988677</v>
      </c>
      <c r="AA521" s="93">
        <v>34.981470467999799</v>
      </c>
      <c r="AB521" s="95">
        <v>100</v>
      </c>
      <c r="AC521" s="114">
        <f t="shared" si="164"/>
        <v>100</v>
      </c>
      <c r="AD521" s="79">
        <f t="shared" si="152"/>
        <v>74.506325177550366</v>
      </c>
      <c r="AE521" s="79">
        <f t="shared" si="159"/>
        <v>74.506325177550366</v>
      </c>
      <c r="AF521" s="80">
        <f t="shared" si="165"/>
        <v>1270064.6215065946</v>
      </c>
      <c r="AG521" s="96">
        <f t="shared" si="166"/>
        <v>0.41346439929708934</v>
      </c>
      <c r="AH521" s="100">
        <f t="shared" si="167"/>
        <v>2.7196142133065946</v>
      </c>
    </row>
    <row r="522" spans="1:34">
      <c r="A522" s="20">
        <v>2045</v>
      </c>
      <c r="B522" s="20">
        <v>46</v>
      </c>
      <c r="C522" s="20" t="s">
        <v>30</v>
      </c>
      <c r="D522" s="24">
        <v>12.581490000000001</v>
      </c>
      <c r="E522" s="24">
        <v>14.411966968421099</v>
      </c>
      <c r="F522" s="24">
        <v>16.772459999999999</v>
      </c>
      <c r="G522" s="23">
        <v>95951.325500000006</v>
      </c>
      <c r="H522" s="23">
        <v>76669.754100000006</v>
      </c>
      <c r="I522" s="92">
        <v>111850.7957</v>
      </c>
      <c r="J522" s="93">
        <v>8.7269647880000001</v>
      </c>
      <c r="K522" s="94">
        <f t="shared" si="153"/>
        <v>-8.2992139477969999</v>
      </c>
      <c r="L522" s="94">
        <f t="shared" si="154"/>
        <v>-6.3222400000000007</v>
      </c>
      <c r="M522" s="94">
        <f t="shared" si="155"/>
        <v>-0.62178990288555991</v>
      </c>
      <c r="N522" s="94">
        <f t="shared" si="156"/>
        <v>-6.5162790626825604</v>
      </c>
      <c r="O522" s="95">
        <v>30</v>
      </c>
      <c r="P522" s="96">
        <f t="shared" si="160"/>
        <v>29.955690658313792</v>
      </c>
      <c r="Q522" s="97">
        <v>3.81113900882298</v>
      </c>
      <c r="R522" s="97">
        <v>2.1149483579623599E-2</v>
      </c>
      <c r="S522" s="96">
        <f t="shared" si="161"/>
        <v>0.1662357070229129</v>
      </c>
      <c r="T522" s="98">
        <v>1704640</v>
      </c>
      <c r="U522" s="99">
        <f t="shared" si="162"/>
        <v>510636.68523788021</v>
      </c>
      <c r="V522" s="100">
        <f t="shared" si="157"/>
        <v>1.0934363208710907</v>
      </c>
      <c r="W522" s="97">
        <v>3.1633644760831299</v>
      </c>
      <c r="X522" s="97">
        <v>4.4287102665163811</v>
      </c>
      <c r="Y522" s="96">
        <f t="shared" si="163"/>
        <v>0.11873979073065209</v>
      </c>
      <c r="Z522" s="100">
        <f t="shared" si="158"/>
        <v>0.78102594347935039</v>
      </c>
      <c r="AA522" s="93">
        <v>35.796816843844198</v>
      </c>
      <c r="AB522" s="95">
        <v>100</v>
      </c>
      <c r="AC522" s="114">
        <f t="shared" si="164"/>
        <v>100</v>
      </c>
      <c r="AD522" s="79">
        <f t="shared" si="152"/>
        <v>76.446195408030633</v>
      </c>
      <c r="AE522" s="79">
        <f t="shared" si="159"/>
        <v>76.446195408030633</v>
      </c>
      <c r="AF522" s="80">
        <f t="shared" si="165"/>
        <v>1303132.4254034534</v>
      </c>
      <c r="AG522" s="96">
        <f t="shared" si="166"/>
        <v>0.42422948907501734</v>
      </c>
      <c r="AH522" s="100">
        <f t="shared" si="167"/>
        <v>2.7904229485141405</v>
      </c>
    </row>
    <row r="523" spans="1:34">
      <c r="A523" s="20">
        <v>2046</v>
      </c>
      <c r="B523" s="20">
        <v>47</v>
      </c>
      <c r="C523" s="20" t="s">
        <v>30</v>
      </c>
      <c r="D523" s="24">
        <v>13.20687</v>
      </c>
      <c r="E523" s="24">
        <v>14.4665646347368</v>
      </c>
      <c r="F523" s="24">
        <v>17.703279999999999</v>
      </c>
      <c r="G523" s="23">
        <v>97403.933099999995</v>
      </c>
      <c r="H523" s="23">
        <v>77250.628599999996</v>
      </c>
      <c r="I523" s="92">
        <v>114125.895</v>
      </c>
      <c r="J523" s="93">
        <v>8.7269647880000001</v>
      </c>
      <c r="K523" s="94">
        <f t="shared" si="153"/>
        <v>-8.4248557895513994</v>
      </c>
      <c r="L523" s="94">
        <f t="shared" si="154"/>
        <v>-6.4596800000000005</v>
      </c>
      <c r="M523" s="94">
        <f t="shared" si="155"/>
        <v>-0.62414546460108455</v>
      </c>
      <c r="N523" s="94">
        <f t="shared" si="156"/>
        <v>-6.781716466152484</v>
      </c>
      <c r="O523" s="95">
        <v>30</v>
      </c>
      <c r="P523" s="96">
        <f t="shared" si="160"/>
        <v>29.96600877132591</v>
      </c>
      <c r="Q523" s="97">
        <v>3.81113900882298</v>
      </c>
      <c r="R523" s="97">
        <v>2.1149483579623599E-2</v>
      </c>
      <c r="S523" s="96">
        <f t="shared" si="161"/>
        <v>0.1662929662205484</v>
      </c>
      <c r="T523" s="98">
        <v>1704640</v>
      </c>
      <c r="U523" s="99">
        <f t="shared" si="162"/>
        <v>510812.57191952993</v>
      </c>
      <c r="V523" s="100">
        <f t="shared" si="157"/>
        <v>1.0938129504624088</v>
      </c>
      <c r="W523" s="97">
        <v>3.1633644760831299</v>
      </c>
      <c r="X523" s="97">
        <v>4.4287102665163811</v>
      </c>
      <c r="Y523" s="96">
        <f t="shared" si="163"/>
        <v>0.11878069015753459</v>
      </c>
      <c r="Z523" s="100">
        <f t="shared" si="158"/>
        <v>0.78129496461600645</v>
      </c>
      <c r="AA523" s="93">
        <v>36.612163219688703</v>
      </c>
      <c r="AB523" s="95">
        <v>100</v>
      </c>
      <c r="AC523" s="114">
        <f t="shared" si="164"/>
        <v>100</v>
      </c>
      <c r="AD523" s="79">
        <f t="shared" si="152"/>
        <v>78.358148624452099</v>
      </c>
      <c r="AE523" s="79">
        <f t="shared" si="159"/>
        <v>78.358148624452099</v>
      </c>
      <c r="AF523" s="80">
        <f t="shared" si="165"/>
        <v>1335724.3447118602</v>
      </c>
      <c r="AG523" s="96">
        <f t="shared" si="166"/>
        <v>0.43483965655043638</v>
      </c>
      <c r="AH523" s="100">
        <f t="shared" si="167"/>
        <v>2.8602126627453264</v>
      </c>
    </row>
    <row r="524" spans="1:34">
      <c r="A524" s="20">
        <v>2047</v>
      </c>
      <c r="B524" s="20">
        <v>48</v>
      </c>
      <c r="C524" s="20" t="s">
        <v>30</v>
      </c>
      <c r="D524" s="24">
        <v>13.574820000000001</v>
      </c>
      <c r="E524" s="24">
        <v>14.735532768947399</v>
      </c>
      <c r="F524" s="24">
        <v>16.758398960000001</v>
      </c>
      <c r="G524" s="23">
        <v>98878.531700000007</v>
      </c>
      <c r="H524" s="23">
        <v>77835.903900000005</v>
      </c>
      <c r="I524" s="92">
        <v>116447.2709</v>
      </c>
      <c r="J524" s="93">
        <v>8.7269647880000001</v>
      </c>
      <c r="K524" s="94">
        <f t="shared" si="153"/>
        <v>-8.5523997208598015</v>
      </c>
      <c r="L524" s="94">
        <f t="shared" si="154"/>
        <v>-6.5971200000000003</v>
      </c>
      <c r="M524" s="94">
        <f t="shared" si="155"/>
        <v>-0.63574982578346662</v>
      </c>
      <c r="N524" s="94">
        <f t="shared" si="156"/>
        <v>-7.0583047586432688</v>
      </c>
      <c r="O524" s="95">
        <v>30</v>
      </c>
      <c r="P524" s="96">
        <f t="shared" si="160"/>
        <v>29.974215126110941</v>
      </c>
      <c r="Q524" s="97">
        <v>3.81113900882298</v>
      </c>
      <c r="R524" s="97">
        <v>2.1149483579623599E-2</v>
      </c>
      <c r="S524" s="96">
        <f t="shared" si="161"/>
        <v>0.16633850645546838</v>
      </c>
      <c r="T524" s="98">
        <v>1704640</v>
      </c>
      <c r="U524" s="99">
        <f t="shared" si="162"/>
        <v>510952.46072573756</v>
      </c>
      <c r="V524" s="100">
        <f t="shared" si="157"/>
        <v>1.0941124970990148</v>
      </c>
      <c r="W524" s="97">
        <v>3.1633644760831299</v>
      </c>
      <c r="X524" s="97">
        <v>4.4287102665163811</v>
      </c>
      <c r="Y524" s="96">
        <f t="shared" si="163"/>
        <v>0.11881321889676316</v>
      </c>
      <c r="Z524" s="100">
        <f t="shared" si="158"/>
        <v>0.78150892649929637</v>
      </c>
      <c r="AA524" s="93">
        <v>37.427509595533103</v>
      </c>
      <c r="AB524" s="95">
        <v>100</v>
      </c>
      <c r="AC524" s="114">
        <f t="shared" si="164"/>
        <v>100</v>
      </c>
      <c r="AD524" s="79">
        <f t="shared" si="152"/>
        <v>80.243529691371137</v>
      </c>
      <c r="AE524" s="79">
        <f t="shared" si="159"/>
        <v>80.243529691371137</v>
      </c>
      <c r="AF524" s="80">
        <f t="shared" si="165"/>
        <v>1367863.3045309889</v>
      </c>
      <c r="AG524" s="96">
        <f t="shared" si="166"/>
        <v>0.44530236489663555</v>
      </c>
      <c r="AH524" s="100">
        <f t="shared" si="167"/>
        <v>2.9290324459633714</v>
      </c>
    </row>
    <row r="525" spans="1:34">
      <c r="A525" s="20">
        <v>2048</v>
      </c>
      <c r="B525" s="20">
        <v>49</v>
      </c>
      <c r="C525" s="20" t="s">
        <v>30</v>
      </c>
      <c r="D525" s="24">
        <v>13.34503</v>
      </c>
      <c r="E525" s="24">
        <v>14.6842758</v>
      </c>
      <c r="F525" s="24">
        <v>16.67781475</v>
      </c>
      <c r="G525" s="23">
        <v>100375.45419999999</v>
      </c>
      <c r="H525" s="23">
        <v>78425.613500000007</v>
      </c>
      <c r="I525" s="92">
        <v>118815.86470000001</v>
      </c>
      <c r="J525" s="93">
        <v>8.7269647880000001</v>
      </c>
      <c r="K525" s="94">
        <f t="shared" si="153"/>
        <v>-8.6818745355747993</v>
      </c>
      <c r="L525" s="94">
        <f t="shared" si="154"/>
        <v>-6.7345600000000001</v>
      </c>
      <c r="M525" s="94">
        <f t="shared" si="155"/>
        <v>-0.63353839511520005</v>
      </c>
      <c r="N525" s="94">
        <f t="shared" si="156"/>
        <v>-7.3230081426899991</v>
      </c>
      <c r="O525" s="95">
        <v>30</v>
      </c>
      <c r="P525" s="96">
        <f t="shared" si="160"/>
        <v>29.980207866466941</v>
      </c>
      <c r="Q525" s="97">
        <v>3.81113900882298</v>
      </c>
      <c r="R525" s="97">
        <v>2.1149483579623599E-2</v>
      </c>
      <c r="S525" s="96">
        <f t="shared" si="161"/>
        <v>0.16637176248823515</v>
      </c>
      <c r="T525" s="98">
        <v>1704640</v>
      </c>
      <c r="U525" s="99">
        <f t="shared" si="162"/>
        <v>511054.61537494208</v>
      </c>
      <c r="V525" s="100">
        <f t="shared" si="157"/>
        <v>1.0943312428472449</v>
      </c>
      <c r="W525" s="97">
        <v>3.1633644760831299</v>
      </c>
      <c r="X525" s="97">
        <v>4.4287102665163811</v>
      </c>
      <c r="Y525" s="96">
        <f t="shared" si="163"/>
        <v>0.1188369732058823</v>
      </c>
      <c r="Z525" s="100">
        <f t="shared" si="158"/>
        <v>0.7816651734623179</v>
      </c>
      <c r="AA525" s="93">
        <v>38.242855971377601</v>
      </c>
      <c r="AB525" s="95">
        <v>100</v>
      </c>
      <c r="AC525" s="114">
        <f t="shared" si="164"/>
        <v>100</v>
      </c>
      <c r="AD525" s="79">
        <f t="shared" si="152"/>
        <v>82.10223675258581</v>
      </c>
      <c r="AE525" s="79">
        <f t="shared" si="159"/>
        <v>82.10223675258581</v>
      </c>
      <c r="AF525" s="80">
        <f t="shared" si="165"/>
        <v>1399547.5685792789</v>
      </c>
      <c r="AG525" s="96">
        <f t="shared" si="166"/>
        <v>0.45561704887417714</v>
      </c>
      <c r="AH525" s="100">
        <f t="shared" si="167"/>
        <v>2.9968785802346121</v>
      </c>
    </row>
    <row r="526" spans="1:34">
      <c r="A526" s="20">
        <v>2049</v>
      </c>
      <c r="B526" s="20">
        <v>50</v>
      </c>
      <c r="C526" s="20" t="s">
        <v>30</v>
      </c>
      <c r="D526" s="24">
        <v>12.33131</v>
      </c>
      <c r="E526" s="24">
        <v>15.332007748947399</v>
      </c>
      <c r="F526" s="24">
        <v>17.93909</v>
      </c>
      <c r="G526" s="23">
        <v>101895.0387</v>
      </c>
      <c r="H526" s="23">
        <v>79019.790900000007</v>
      </c>
      <c r="I526" s="92">
        <v>121232.63679999999</v>
      </c>
      <c r="J526" s="93">
        <v>8.7269647880000001</v>
      </c>
      <c r="K526" s="94">
        <f t="shared" si="153"/>
        <v>-8.8133094773177998</v>
      </c>
      <c r="L526" s="94">
        <f t="shared" si="154"/>
        <v>-6.8719999999999999</v>
      </c>
      <c r="M526" s="94">
        <f t="shared" si="155"/>
        <v>-0.66148414232058661</v>
      </c>
      <c r="N526" s="94">
        <f t="shared" si="156"/>
        <v>-7.6198288316383866</v>
      </c>
      <c r="O526" s="95">
        <v>30</v>
      </c>
      <c r="P526" s="96">
        <f t="shared" si="160"/>
        <v>29.985288443762869</v>
      </c>
      <c r="Q526" s="97">
        <v>3.81113900882298</v>
      </c>
      <c r="R526" s="97">
        <v>2.1149483579623599E-2</v>
      </c>
      <c r="S526" s="96">
        <f t="shared" si="161"/>
        <v>0.16639995657557927</v>
      </c>
      <c r="T526" s="98">
        <v>1704640</v>
      </c>
      <c r="U526" s="99">
        <f t="shared" si="162"/>
        <v>511141.22092775931</v>
      </c>
      <c r="V526" s="100">
        <f t="shared" si="157"/>
        <v>1.0945166930112795</v>
      </c>
      <c r="W526" s="97">
        <v>3.1633644760831299</v>
      </c>
      <c r="X526" s="97">
        <v>4.4287102665163811</v>
      </c>
      <c r="Y526" s="96">
        <f t="shared" si="163"/>
        <v>0.11885711183969949</v>
      </c>
      <c r="Z526" s="100">
        <f t="shared" si="158"/>
        <v>0.78179763786519985</v>
      </c>
      <c r="AA526" s="93">
        <v>39.0582023472221</v>
      </c>
      <c r="AB526" s="95">
        <v>100</v>
      </c>
      <c r="AC526" s="114">
        <f t="shared" si="164"/>
        <v>100</v>
      </c>
      <c r="AD526" s="79">
        <f t="shared" si="152"/>
        <v>83.935571259465078</v>
      </c>
      <c r="AE526" s="79">
        <f t="shared" si="159"/>
        <v>83.935571259465078</v>
      </c>
      <c r="AF526" s="80">
        <f t="shared" si="165"/>
        <v>1430799.3219173455</v>
      </c>
      <c r="AG526" s="96">
        <f t="shared" si="166"/>
        <v>0.46579093073979178</v>
      </c>
      <c r="AH526" s="100">
        <f t="shared" si="167"/>
        <v>3.063798570863228</v>
      </c>
    </row>
    <row r="527" spans="1:34">
      <c r="A527" s="20">
        <v>2050</v>
      </c>
      <c r="B527" s="20">
        <v>51</v>
      </c>
      <c r="C527" s="20" t="s">
        <v>30</v>
      </c>
      <c r="D527" s="24">
        <v>13.741059999999999</v>
      </c>
      <c r="E527" s="24">
        <v>15.3875422505263</v>
      </c>
      <c r="F527" s="24">
        <v>17.639599130000001</v>
      </c>
      <c r="G527" s="23">
        <v>103437.6281</v>
      </c>
      <c r="H527" s="23">
        <v>79618.469899999996</v>
      </c>
      <c r="I527" s="92">
        <v>123698.5673</v>
      </c>
      <c r="J527" s="93">
        <v>8.7269647880000001</v>
      </c>
      <c r="K527" s="94">
        <f t="shared" si="153"/>
        <v>-8.9467342048814</v>
      </c>
      <c r="L527" s="94">
        <f t="shared" si="154"/>
        <v>-7.0094400000000006</v>
      </c>
      <c r="M527" s="94">
        <f t="shared" si="155"/>
        <v>-0.66388012285670672</v>
      </c>
      <c r="N527" s="94">
        <f t="shared" si="156"/>
        <v>-7.8930895397381073</v>
      </c>
      <c r="O527" s="95">
        <v>30</v>
      </c>
      <c r="P527" s="96">
        <f t="shared" si="160"/>
        <v>29.988804746697966</v>
      </c>
      <c r="Q527" s="97">
        <v>3.81113900882298</v>
      </c>
      <c r="R527" s="97">
        <v>2.1149483579623599E-2</v>
      </c>
      <c r="S527" s="96">
        <f t="shared" si="161"/>
        <v>0.16641946989981507</v>
      </c>
      <c r="T527" s="98">
        <v>1704640</v>
      </c>
      <c r="U527" s="99">
        <f t="shared" si="162"/>
        <v>511201.16123411222</v>
      </c>
      <c r="V527" s="100">
        <f t="shared" si="157"/>
        <v>1.0946450443615552</v>
      </c>
      <c r="W527" s="97">
        <v>3.1633644760831299</v>
      </c>
      <c r="X527" s="97">
        <v>4.4287102665163811</v>
      </c>
      <c r="Y527" s="96">
        <f t="shared" si="163"/>
        <v>0.11887104992843933</v>
      </c>
      <c r="Z527" s="100">
        <f t="shared" si="158"/>
        <v>0.78188931740111078</v>
      </c>
      <c r="AA527" s="93">
        <v>39.873548723066499</v>
      </c>
      <c r="AB527" s="95">
        <v>100</v>
      </c>
      <c r="AC527" s="114">
        <f t="shared" si="164"/>
        <v>100</v>
      </c>
      <c r="AD527" s="79">
        <f t="shared" si="152"/>
        <v>85.742881100708175</v>
      </c>
      <c r="AE527" s="79">
        <f t="shared" si="159"/>
        <v>85.742881100708175</v>
      </c>
      <c r="AF527" s="80">
        <f t="shared" si="165"/>
        <v>1461607.4483951118</v>
      </c>
      <c r="AG527" s="96">
        <f t="shared" si="166"/>
        <v>0.4758203916757936</v>
      </c>
      <c r="AH527" s="100">
        <f t="shared" si="167"/>
        <v>3.1297686146196555</v>
      </c>
    </row>
    <row r="528" spans="1:34">
      <c r="A528" s="20">
        <v>2016</v>
      </c>
      <c r="B528" s="20">
        <v>17</v>
      </c>
      <c r="C528" s="20" t="s">
        <v>32</v>
      </c>
      <c r="D528" s="24">
        <v>19.012029999999999</v>
      </c>
      <c r="E528" s="24">
        <v>21.169779514736799</v>
      </c>
      <c r="F528" s="24">
        <v>24.79006</v>
      </c>
      <c r="G528" s="23">
        <v>35138.101000000002</v>
      </c>
      <c r="H528" s="23">
        <v>34711.114800000003</v>
      </c>
      <c r="I528" s="92">
        <v>35234.427000000003</v>
      </c>
      <c r="J528" s="93">
        <v>6.2489865690000004</v>
      </c>
      <c r="K528" s="94">
        <f t="shared" si="153"/>
        <v>-3.0392349078940004</v>
      </c>
      <c r="L528" s="94">
        <f t="shared" si="154"/>
        <v>-2.3364799999999999</v>
      </c>
      <c r="M528" s="94">
        <f t="shared" si="155"/>
        <v>-0.91334896738380444</v>
      </c>
      <c r="N528" s="94">
        <f t="shared" si="156"/>
        <v>-4.007730627780437E-2</v>
      </c>
      <c r="O528" s="95">
        <v>60</v>
      </c>
      <c r="P528" s="96">
        <f t="shared" si="160"/>
        <v>30.60107914235445</v>
      </c>
      <c r="Q528" s="97">
        <v>30.382467041274399</v>
      </c>
      <c r="R528" s="97">
        <v>7.8376291583881201</v>
      </c>
      <c r="S528" s="96">
        <f t="shared" si="161"/>
        <v>7.8940235445146278</v>
      </c>
      <c r="T528" s="98">
        <v>25782702</v>
      </c>
      <c r="U528" s="99">
        <f t="shared" si="162"/>
        <v>7889785.0440574037</v>
      </c>
      <c r="V528" s="100">
        <f t="shared" si="157"/>
        <v>16.894551019222213</v>
      </c>
      <c r="W528" s="97">
        <v>3.0117539021747799</v>
      </c>
      <c r="X528" s="97">
        <v>3.0117539021747799</v>
      </c>
      <c r="Y528" s="96">
        <f t="shared" si="163"/>
        <v>7.8940235445146278</v>
      </c>
      <c r="Z528" s="100">
        <f t="shared" si="158"/>
        <v>16.894551019222213</v>
      </c>
      <c r="AA528" s="93">
        <v>63.830588750093703</v>
      </c>
      <c r="AC528" s="114">
        <f t="shared" si="164"/>
        <v>63.830588750093703</v>
      </c>
      <c r="AD528" s="79">
        <f>O528/(EXP(N528)+1)</f>
        <v>30.60107914235445</v>
      </c>
      <c r="AE528" s="79">
        <f t="shared" si="159"/>
        <v>30.60107914235445</v>
      </c>
      <c r="AF528" s="80">
        <f t="shared" si="165"/>
        <v>7889785.0440574037</v>
      </c>
      <c r="AG528" s="96">
        <f t="shared" si="166"/>
        <v>7.8940235445146278</v>
      </c>
      <c r="AH528" s="100">
        <f t="shared" si="167"/>
        <v>16.894551019222213</v>
      </c>
    </row>
    <row r="529" spans="1:34">
      <c r="A529" s="20">
        <v>2017</v>
      </c>
      <c r="B529" s="20">
        <v>18</v>
      </c>
      <c r="C529" s="20" t="s">
        <v>32</v>
      </c>
      <c r="D529" s="24">
        <v>17.696860000000001</v>
      </c>
      <c r="E529" s="24">
        <v>22.041934810000001</v>
      </c>
      <c r="F529" s="24">
        <v>25.155719999999999</v>
      </c>
      <c r="G529" s="23">
        <v>36033.085299999999</v>
      </c>
      <c r="H529" s="23">
        <v>35162.682500000003</v>
      </c>
      <c r="I529" s="92">
        <v>36230.914900000003</v>
      </c>
      <c r="J529" s="93">
        <v>6.2489865690000004</v>
      </c>
      <c r="K529" s="94">
        <f t="shared" si="153"/>
        <v>-3.1166456799382001</v>
      </c>
      <c r="L529" s="94">
        <f t="shared" si="154"/>
        <v>-2.4739200000000001</v>
      </c>
      <c r="M529" s="94">
        <f t="shared" si="155"/>
        <v>-0.95097723544264012</v>
      </c>
      <c r="N529" s="94">
        <f t="shared" si="156"/>
        <v>-0.29255634638083994</v>
      </c>
      <c r="O529" s="95">
        <v>60</v>
      </c>
      <c r="P529" s="96">
        <f t="shared" si="160"/>
        <v>34.357311200869347</v>
      </c>
      <c r="Q529" s="97">
        <v>30.382467041274399</v>
      </c>
      <c r="R529" s="97">
        <v>7.8376291583881201</v>
      </c>
      <c r="S529" s="96">
        <f t="shared" si="161"/>
        <v>8.8630019315394399</v>
      </c>
      <c r="T529" s="98">
        <v>25782702</v>
      </c>
      <c r="U529" s="99">
        <f t="shared" si="162"/>
        <v>8858243.1621327642</v>
      </c>
      <c r="V529" s="100">
        <f t="shared" si="157"/>
        <v>18.968329328065714</v>
      </c>
      <c r="W529" s="97">
        <v>3.0117539021747799</v>
      </c>
      <c r="X529" s="97">
        <v>3.0117539021747799</v>
      </c>
      <c r="Y529" s="96">
        <f t="shared" si="163"/>
        <v>8.8630019315394399</v>
      </c>
      <c r="Z529" s="100">
        <f t="shared" si="158"/>
        <v>18.968329328065714</v>
      </c>
      <c r="AA529" s="93">
        <v>67.019079016312403</v>
      </c>
      <c r="AC529" s="114">
        <f t="shared" si="164"/>
        <v>67.019079016312403</v>
      </c>
      <c r="AD529" s="79">
        <f t="shared" ref="AD529:AD532" si="168">O529/(EXP(N529)+1)</f>
        <v>34.357311200869347</v>
      </c>
      <c r="AE529" s="79">
        <f t="shared" si="159"/>
        <v>34.357311200869347</v>
      </c>
      <c r="AF529" s="80">
        <f t="shared" si="165"/>
        <v>8858243.1621327642</v>
      </c>
      <c r="AG529" s="96">
        <f t="shared" si="166"/>
        <v>8.8630019315394399</v>
      </c>
      <c r="AH529" s="100">
        <f t="shared" si="167"/>
        <v>18.968329328065714</v>
      </c>
    </row>
    <row r="530" spans="1:34">
      <c r="A530" s="20">
        <v>2018</v>
      </c>
      <c r="B530" s="20">
        <v>19</v>
      </c>
      <c r="C530" s="20" t="s">
        <v>32</v>
      </c>
      <c r="D530" s="24">
        <v>18.954750000000001</v>
      </c>
      <c r="E530" s="24">
        <v>21.405587199999999</v>
      </c>
      <c r="F530" s="24">
        <v>24.809116100000001</v>
      </c>
      <c r="G530" s="23">
        <v>36950.8652</v>
      </c>
      <c r="H530" s="23">
        <v>35620.124799999998</v>
      </c>
      <c r="I530" s="92">
        <v>37255.585200000001</v>
      </c>
      <c r="J530" s="93">
        <v>6.2489865690000004</v>
      </c>
      <c r="K530" s="94">
        <f t="shared" si="153"/>
        <v>-3.1960281346088002</v>
      </c>
      <c r="L530" s="94">
        <f t="shared" si="154"/>
        <v>-2.6113600000000003</v>
      </c>
      <c r="M530" s="94">
        <f t="shared" si="155"/>
        <v>-0.92352265415680002</v>
      </c>
      <c r="N530" s="94">
        <f t="shared" si="156"/>
        <v>-0.48192421976560018</v>
      </c>
      <c r="O530" s="95">
        <v>60</v>
      </c>
      <c r="P530" s="96">
        <f t="shared" si="160"/>
        <v>37.092128890813363</v>
      </c>
      <c r="Q530" s="97">
        <v>30.382467041274399</v>
      </c>
      <c r="R530" s="97">
        <v>7.8376291583881201</v>
      </c>
      <c r="S530" s="96">
        <f t="shared" si="161"/>
        <v>9.5684906214625531</v>
      </c>
      <c r="T530" s="98">
        <v>25782702</v>
      </c>
      <c r="U530" s="99">
        <f t="shared" si="162"/>
        <v>9563353.0573743153</v>
      </c>
      <c r="V530" s="100">
        <f t="shared" si="157"/>
        <v>20.478194936925281</v>
      </c>
      <c r="W530" s="97">
        <v>3.0117539021747799</v>
      </c>
      <c r="X530" s="97">
        <v>3.0117539021747799</v>
      </c>
      <c r="Y530" s="96">
        <f t="shared" si="163"/>
        <v>9.5684906214625531</v>
      </c>
      <c r="Z530" s="100">
        <f t="shared" si="158"/>
        <v>20.478194936925281</v>
      </c>
      <c r="AA530" s="93">
        <v>70.207569282530997</v>
      </c>
      <c r="AC530" s="114">
        <f t="shared" si="164"/>
        <v>70.207569282530997</v>
      </c>
      <c r="AD530" s="79">
        <f t="shared" si="168"/>
        <v>37.092128890813363</v>
      </c>
      <c r="AE530" s="79">
        <f t="shared" si="159"/>
        <v>37.092128890813363</v>
      </c>
      <c r="AF530" s="80">
        <f t="shared" si="165"/>
        <v>9563353.0573743153</v>
      </c>
      <c r="AG530" s="96">
        <f t="shared" si="166"/>
        <v>9.5684906214625531</v>
      </c>
      <c r="AH530" s="100">
        <f t="shared" si="167"/>
        <v>20.478194936925281</v>
      </c>
    </row>
    <row r="531" spans="1:34">
      <c r="A531" s="20">
        <v>2019</v>
      </c>
      <c r="B531" s="20">
        <v>20</v>
      </c>
      <c r="C531" s="20" t="s">
        <v>32</v>
      </c>
      <c r="D531" s="24">
        <v>19.41506</v>
      </c>
      <c r="E531" s="24">
        <v>22.214808079473698</v>
      </c>
      <c r="F531" s="24">
        <v>25.336999609999999</v>
      </c>
      <c r="G531" s="23">
        <v>37892.021399999998</v>
      </c>
      <c r="H531" s="23">
        <v>36083.518100000001</v>
      </c>
      <c r="I531" s="92">
        <v>38309.234900000003</v>
      </c>
      <c r="J531" s="93">
        <v>6.2489865690000004</v>
      </c>
      <c r="K531" s="94">
        <f t="shared" si="153"/>
        <v>-3.2774324989715997</v>
      </c>
      <c r="L531" s="94">
        <f t="shared" si="154"/>
        <v>-2.7488000000000001</v>
      </c>
      <c r="M531" s="94">
        <f t="shared" si="155"/>
        <v>-0.95843567978081323</v>
      </c>
      <c r="N531" s="94">
        <f t="shared" si="156"/>
        <v>-0.7356816097524127</v>
      </c>
      <c r="O531" s="95">
        <v>60</v>
      </c>
      <c r="P531" s="96">
        <f t="shared" si="160"/>
        <v>40.563049340053745</v>
      </c>
      <c r="Q531" s="97">
        <v>30.382467041274399</v>
      </c>
      <c r="R531" s="97">
        <v>7.8376291583881201</v>
      </c>
      <c r="S531" s="96">
        <f t="shared" si="161"/>
        <v>10.463868448498646</v>
      </c>
      <c r="T531" s="98">
        <v>25782702</v>
      </c>
      <c r="U531" s="99">
        <f t="shared" si="162"/>
        <v>10458250.133459024</v>
      </c>
      <c r="V531" s="100">
        <f t="shared" si="157"/>
        <v>22.394455547884945</v>
      </c>
      <c r="W531" s="97">
        <v>3.0117539021747799</v>
      </c>
      <c r="X531" s="97">
        <v>3.0117539021747799</v>
      </c>
      <c r="Y531" s="96">
        <f t="shared" si="163"/>
        <v>10.463868448498648</v>
      </c>
      <c r="Z531" s="100">
        <f t="shared" si="158"/>
        <v>22.394455547884945</v>
      </c>
      <c r="AA531" s="93">
        <v>73.396059548749705</v>
      </c>
      <c r="AC531" s="114">
        <f t="shared" si="164"/>
        <v>73.396059548749705</v>
      </c>
      <c r="AD531" s="79">
        <f t="shared" si="168"/>
        <v>40.563049340053745</v>
      </c>
      <c r="AE531" s="79">
        <f t="shared" si="159"/>
        <v>40.563049340053745</v>
      </c>
      <c r="AF531" s="80">
        <f t="shared" si="165"/>
        <v>10458250.133459024</v>
      </c>
      <c r="AG531" s="96">
        <f t="shared" si="166"/>
        <v>10.463868448498648</v>
      </c>
      <c r="AH531" s="100">
        <f t="shared" si="167"/>
        <v>22.394455547884945</v>
      </c>
    </row>
    <row r="532" spans="1:34">
      <c r="A532" s="20">
        <v>2020</v>
      </c>
      <c r="B532" s="20">
        <v>21</v>
      </c>
      <c r="C532" s="20" t="s">
        <v>32</v>
      </c>
      <c r="D532" s="24">
        <v>20.04982</v>
      </c>
      <c r="E532" s="24">
        <v>22.2501575921053</v>
      </c>
      <c r="F532" s="24">
        <v>25.972698869999999</v>
      </c>
      <c r="G532" s="23">
        <v>38857.149400000002</v>
      </c>
      <c r="H532" s="23">
        <v>36552.9398</v>
      </c>
      <c r="I532" s="92">
        <v>39392.683499999999</v>
      </c>
      <c r="J532" s="93">
        <v>6.2489865690000004</v>
      </c>
      <c r="K532" s="94">
        <f t="shared" si="153"/>
        <v>-3.3609102802036004</v>
      </c>
      <c r="L532" s="94">
        <f t="shared" si="154"/>
        <v>-2.8862399999999999</v>
      </c>
      <c r="M532" s="94">
        <f t="shared" si="155"/>
        <v>-0.95996079915379107</v>
      </c>
      <c r="N532" s="94">
        <f t="shared" si="156"/>
        <v>-0.95812451035739099</v>
      </c>
      <c r="O532" s="95">
        <v>60</v>
      </c>
      <c r="P532" s="96">
        <f t="shared" si="160"/>
        <v>43.364768625720409</v>
      </c>
      <c r="Q532" s="97">
        <v>30.382467041274399</v>
      </c>
      <c r="R532" s="97">
        <v>7.8376291583881201</v>
      </c>
      <c r="S532" s="96">
        <f t="shared" si="161"/>
        <v>11.186615443899923</v>
      </c>
      <c r="T532" s="98">
        <v>25782702</v>
      </c>
      <c r="U532" s="99">
        <f t="shared" si="162"/>
        <v>11180609.067758989</v>
      </c>
      <c r="V532" s="100">
        <f t="shared" si="157"/>
        <v>23.94125686142818</v>
      </c>
      <c r="W532" s="97">
        <v>3.0117539021747799</v>
      </c>
      <c r="X532" s="97">
        <v>3.0117539021747799</v>
      </c>
      <c r="Y532" s="96">
        <f t="shared" si="163"/>
        <v>11.186615443899923</v>
      </c>
      <c r="Z532" s="100">
        <f t="shared" si="158"/>
        <v>23.94125686142818</v>
      </c>
      <c r="AA532" s="93">
        <v>76.584549814969293</v>
      </c>
      <c r="AC532" s="114">
        <f t="shared" si="164"/>
        <v>76.584549814969293</v>
      </c>
      <c r="AD532" s="79">
        <f t="shared" si="168"/>
        <v>43.364768625720409</v>
      </c>
      <c r="AE532" s="79">
        <f t="shared" si="159"/>
        <v>43.364768625720409</v>
      </c>
      <c r="AF532" s="80">
        <f t="shared" si="165"/>
        <v>11180609.067758989</v>
      </c>
      <c r="AG532" s="96">
        <f t="shared" si="166"/>
        <v>11.186615443899923</v>
      </c>
      <c r="AH532" s="100">
        <f t="shared" si="167"/>
        <v>23.94125686142818</v>
      </c>
    </row>
    <row r="533" spans="1:34">
      <c r="A533" s="20">
        <v>2021</v>
      </c>
      <c r="B533" s="20">
        <v>22</v>
      </c>
      <c r="C533" s="20" t="s">
        <v>32</v>
      </c>
      <c r="D533" s="24">
        <v>19.43835</v>
      </c>
      <c r="E533" s="24">
        <v>21.976106248947399</v>
      </c>
      <c r="F533" s="24">
        <v>25.11581</v>
      </c>
      <c r="G533" s="23">
        <v>39846.859600000003</v>
      </c>
      <c r="H533" s="23">
        <v>37028.468399999998</v>
      </c>
      <c r="I533" s="92">
        <v>40506.773800000003</v>
      </c>
      <c r="J533" s="93">
        <v>6.2489865690000004</v>
      </c>
      <c r="K533" s="94">
        <f t="shared" si="153"/>
        <v>-3.4465142742424004</v>
      </c>
      <c r="L533" s="94">
        <f t="shared" si="154"/>
        <v>-3.0236800000000001</v>
      </c>
      <c r="M533" s="94">
        <f t="shared" si="155"/>
        <v>-0.9481371280045866</v>
      </c>
      <c r="N533" s="94">
        <f t="shared" si="156"/>
        <v>-1.1693448332469867</v>
      </c>
      <c r="O533" s="95">
        <v>60</v>
      </c>
      <c r="P533" s="96">
        <f t="shared" si="160"/>
        <v>45.781594250423261</v>
      </c>
      <c r="Q533" s="97">
        <v>30.382467041274399</v>
      </c>
      <c r="R533" s="97">
        <v>7.8376291583881201</v>
      </c>
      <c r="S533" s="96">
        <f t="shared" si="161"/>
        <v>11.810073142748994</v>
      </c>
      <c r="T533" s="98">
        <v>25782702</v>
      </c>
      <c r="U533" s="99">
        <f t="shared" si="162"/>
        <v>11803732.016435765</v>
      </c>
      <c r="V533" s="100">
        <f t="shared" si="157"/>
        <v>25.275562218149808</v>
      </c>
      <c r="W533" s="97">
        <v>3.0117539021747799</v>
      </c>
      <c r="X533" s="97">
        <v>3.6141046826097356</v>
      </c>
      <c r="Y533" s="96">
        <f t="shared" si="163"/>
        <v>9.8417276189574956</v>
      </c>
      <c r="Z533" s="100">
        <f t="shared" si="158"/>
        <v>21.062968515124837</v>
      </c>
      <c r="AA533" s="93">
        <v>79.773040081187901</v>
      </c>
      <c r="AB533" s="95">
        <v>80</v>
      </c>
      <c r="AC533" s="114">
        <f t="shared" si="164"/>
        <v>80</v>
      </c>
      <c r="AD533" s="79">
        <f>(P533/100+0.03*(AC533/100-AA533/100)+(AF532-U532)/T533)*100</f>
        <v>45.788403047987622</v>
      </c>
      <c r="AE533" s="79">
        <f t="shared" si="159"/>
        <v>45.788403047987622</v>
      </c>
      <c r="AF533" s="80">
        <f t="shared" si="165"/>
        <v>11805487.508421566</v>
      </c>
      <c r="AG533" s="96">
        <f t="shared" si="166"/>
        <v>11.811829577809105</v>
      </c>
      <c r="AH533" s="100">
        <f t="shared" si="167"/>
        <v>25.279321287472019</v>
      </c>
    </row>
    <row r="534" spans="1:34">
      <c r="A534" s="20">
        <v>2022</v>
      </c>
      <c r="B534" s="20">
        <v>23</v>
      </c>
      <c r="C534" s="20" t="s">
        <v>32</v>
      </c>
      <c r="D534" s="24">
        <v>18.889030000000002</v>
      </c>
      <c r="E534" s="24">
        <v>22.044269139473698</v>
      </c>
      <c r="F534" s="24">
        <v>24.353770000000001</v>
      </c>
      <c r="G534" s="23">
        <v>40861.778100000003</v>
      </c>
      <c r="H534" s="23">
        <v>37510.183299999997</v>
      </c>
      <c r="I534" s="92">
        <v>41652.372499999998</v>
      </c>
      <c r="J534" s="93">
        <v>6.2489865690000004</v>
      </c>
      <c r="K534" s="94">
        <f t="shared" si="153"/>
        <v>-3.5342986349814005</v>
      </c>
      <c r="L534" s="94">
        <f t="shared" si="154"/>
        <v>-3.1611200000000004</v>
      </c>
      <c r="M534" s="94">
        <f t="shared" si="155"/>
        <v>-0.95107794775345322</v>
      </c>
      <c r="N534" s="94">
        <f t="shared" si="156"/>
        <v>-1.3975100137348537</v>
      </c>
      <c r="O534" s="95">
        <v>60</v>
      </c>
      <c r="P534" s="96">
        <f t="shared" si="160"/>
        <v>48.10730808119289</v>
      </c>
      <c r="Q534" s="97">
        <v>30.382467041274399</v>
      </c>
      <c r="R534" s="97">
        <v>7.8376291583881201</v>
      </c>
      <c r="S534" s="96">
        <f t="shared" si="161"/>
        <v>12.410027139550632</v>
      </c>
      <c r="T534" s="98">
        <v>25782702</v>
      </c>
      <c r="U534" s="99">
        <f t="shared" si="162"/>
        <v>12403363.88279588</v>
      </c>
      <c r="V534" s="100">
        <f t="shared" si="157"/>
        <v>26.559565660880189</v>
      </c>
      <c r="W534" s="97">
        <v>3.0117539021747799</v>
      </c>
      <c r="X534" s="97">
        <v>3.6141046826097356</v>
      </c>
      <c r="Y534" s="96">
        <f t="shared" si="163"/>
        <v>10.34168928295886</v>
      </c>
      <c r="Z534" s="100">
        <f t="shared" si="158"/>
        <v>22.132971384066828</v>
      </c>
      <c r="AA534" s="93">
        <v>82.961530347406594</v>
      </c>
      <c r="AB534" s="95">
        <v>80</v>
      </c>
      <c r="AC534" s="114">
        <f t="shared" si="164"/>
        <v>82.961530347406594</v>
      </c>
      <c r="AD534" s="79">
        <f t="shared" ref="AD534:AD562" si="169">(P534/100+0.03*(AC534/100-AA534/100)+(AF533-U533)/T534)*100</f>
        <v>48.114116878757244</v>
      </c>
      <c r="AE534" s="79">
        <f t="shared" si="159"/>
        <v>48.114116878757244</v>
      </c>
      <c r="AF534" s="80">
        <f t="shared" si="165"/>
        <v>12405119.374781683</v>
      </c>
      <c r="AG534" s="96">
        <f t="shared" si="166"/>
        <v>12.411783574610741</v>
      </c>
      <c r="AH534" s="100">
        <f t="shared" si="167"/>
        <v>26.563324730202407</v>
      </c>
    </row>
    <row r="535" spans="1:34">
      <c r="A535" s="20">
        <v>2023</v>
      </c>
      <c r="B535" s="20">
        <v>24</v>
      </c>
      <c r="C535" s="20" t="s">
        <v>32</v>
      </c>
      <c r="D535" s="24">
        <v>19.029119999999999</v>
      </c>
      <c r="E535" s="24">
        <v>21.8983693757895</v>
      </c>
      <c r="F535" s="24">
        <v>26.286729999999999</v>
      </c>
      <c r="G535" s="23">
        <v>41902.547200000001</v>
      </c>
      <c r="H535" s="23">
        <v>37998.164900000003</v>
      </c>
      <c r="I535" s="92">
        <v>42830.370600000002</v>
      </c>
      <c r="J535" s="93">
        <v>6.2489865690000004</v>
      </c>
      <c r="K535" s="94">
        <f t="shared" si="153"/>
        <v>-3.6243189175168</v>
      </c>
      <c r="L535" s="94">
        <f t="shared" si="154"/>
        <v>-3.2985600000000002</v>
      </c>
      <c r="M535" s="94">
        <f t="shared" si="155"/>
        <v>-0.94478324834906224</v>
      </c>
      <c r="N535" s="94">
        <f t="shared" si="156"/>
        <v>-1.6186755968658622</v>
      </c>
      <c r="O535" s="95">
        <v>60</v>
      </c>
      <c r="P535" s="96">
        <f t="shared" si="160"/>
        <v>50.076743846044693</v>
      </c>
      <c r="Q535" s="97">
        <v>30.382467041274399</v>
      </c>
      <c r="R535" s="97">
        <v>7.8376291583881201</v>
      </c>
      <c r="S535" s="96">
        <f t="shared" si="161"/>
        <v>12.918073676890918</v>
      </c>
      <c r="T535" s="98">
        <v>25782702</v>
      </c>
      <c r="U535" s="99">
        <f t="shared" si="162"/>
        <v>12911137.637129042</v>
      </c>
      <c r="V535" s="100">
        <f t="shared" si="157"/>
        <v>27.646871531813268</v>
      </c>
      <c r="W535" s="97">
        <v>3.0117539021747799</v>
      </c>
      <c r="X535" s="97">
        <v>3.6141046826097356</v>
      </c>
      <c r="Y535" s="96">
        <f t="shared" si="163"/>
        <v>10.765061397409101</v>
      </c>
      <c r="Z535" s="100">
        <f t="shared" si="158"/>
        <v>23.039059609844394</v>
      </c>
      <c r="AA535" s="93">
        <v>86.150020613625202</v>
      </c>
      <c r="AB535" s="95">
        <v>80</v>
      </c>
      <c r="AC535" s="114">
        <f t="shared" si="164"/>
        <v>86.150020613625202</v>
      </c>
      <c r="AD535" s="79">
        <f t="shared" si="169"/>
        <v>50.083552643609053</v>
      </c>
      <c r="AE535" s="79">
        <f t="shared" si="159"/>
        <v>50.083552643609053</v>
      </c>
      <c r="AF535" s="80">
        <f t="shared" si="165"/>
        <v>12912893.129114844</v>
      </c>
      <c r="AG535" s="96">
        <f t="shared" si="166"/>
        <v>12.919830111951031</v>
      </c>
      <c r="AH535" s="100">
        <f t="shared" si="167"/>
        <v>27.650630601135482</v>
      </c>
    </row>
    <row r="536" spans="1:34">
      <c r="A536" s="20">
        <v>2024</v>
      </c>
      <c r="B536" s="20">
        <v>25</v>
      </c>
      <c r="C536" s="20" t="s">
        <v>32</v>
      </c>
      <c r="D536" s="24">
        <v>19.551189999999998</v>
      </c>
      <c r="E536" s="24">
        <v>22.238755848947399</v>
      </c>
      <c r="F536" s="24">
        <v>25.983750740000001</v>
      </c>
      <c r="G536" s="23">
        <v>42969.825100000002</v>
      </c>
      <c r="H536" s="23">
        <v>38492.494899999998</v>
      </c>
      <c r="I536" s="92">
        <v>44041.684399999998</v>
      </c>
      <c r="J536" s="93">
        <v>6.2489865690000004</v>
      </c>
      <c r="K536" s="94">
        <f t="shared" si="153"/>
        <v>-3.7166320521994001</v>
      </c>
      <c r="L536" s="94">
        <f t="shared" si="154"/>
        <v>-3.4359999999999999</v>
      </c>
      <c r="M536" s="94">
        <f t="shared" si="155"/>
        <v>-0.95946888234698657</v>
      </c>
      <c r="N536" s="94">
        <f t="shared" si="156"/>
        <v>-1.8631143655463862</v>
      </c>
      <c r="O536" s="95">
        <v>60</v>
      </c>
      <c r="P536" s="96">
        <f t="shared" si="160"/>
        <v>51.939572394014803</v>
      </c>
      <c r="Q536" s="97">
        <v>30.382467041274399</v>
      </c>
      <c r="R536" s="97">
        <v>7.8376291583881201</v>
      </c>
      <c r="S536" s="96">
        <f t="shared" si="161"/>
        <v>13.398619227218155</v>
      </c>
      <c r="T536" s="98">
        <v>25782702</v>
      </c>
      <c r="U536" s="99">
        <f t="shared" si="162"/>
        <v>13391425.170423102</v>
      </c>
      <c r="V536" s="100">
        <f t="shared" si="157"/>
        <v>28.675320620073862</v>
      </c>
      <c r="W536" s="97">
        <v>3.0117539021747799</v>
      </c>
      <c r="X536" s="97">
        <v>3.6141046826097356</v>
      </c>
      <c r="Y536" s="96">
        <f t="shared" si="163"/>
        <v>11.165516022681798</v>
      </c>
      <c r="Z536" s="100">
        <f t="shared" si="158"/>
        <v>23.896100516728218</v>
      </c>
      <c r="AA536" s="93">
        <v>89.338510879844804</v>
      </c>
      <c r="AB536" s="95">
        <v>80</v>
      </c>
      <c r="AC536" s="114">
        <f t="shared" si="164"/>
        <v>89.338510879844804</v>
      </c>
      <c r="AD536" s="79">
        <f t="shared" si="169"/>
        <v>51.946381191579164</v>
      </c>
      <c r="AE536" s="79">
        <f t="shared" si="159"/>
        <v>51.946381191579164</v>
      </c>
      <c r="AF536" s="80">
        <f t="shared" si="165"/>
        <v>13393180.662408905</v>
      </c>
      <c r="AG536" s="96">
        <f t="shared" si="166"/>
        <v>13.400375662278268</v>
      </c>
      <c r="AH536" s="100">
        <f t="shared" si="167"/>
        <v>28.679079689396072</v>
      </c>
    </row>
    <row r="537" spans="1:34">
      <c r="A537" s="20">
        <v>2025</v>
      </c>
      <c r="B537" s="20">
        <v>26</v>
      </c>
      <c r="C537" s="20" t="s">
        <v>32</v>
      </c>
      <c r="D537" s="24">
        <v>19.935279999999999</v>
      </c>
      <c r="E537" s="24">
        <v>22.241841951052599</v>
      </c>
      <c r="F537" s="24">
        <v>25.693036280000001</v>
      </c>
      <c r="G537" s="23">
        <v>44064.287199999999</v>
      </c>
      <c r="H537" s="23">
        <v>38993.255700000002</v>
      </c>
      <c r="I537" s="92">
        <v>45287.256200000003</v>
      </c>
      <c r="J537" s="93">
        <v>6.2489865690000004</v>
      </c>
      <c r="K537" s="94">
        <f t="shared" si="153"/>
        <v>-3.8112964570768</v>
      </c>
      <c r="L537" s="94">
        <f t="shared" si="154"/>
        <v>-3.5734400000000002</v>
      </c>
      <c r="M537" s="94">
        <f t="shared" si="155"/>
        <v>-0.9596020291362134</v>
      </c>
      <c r="N537" s="94">
        <f t="shared" si="156"/>
        <v>-2.0953519172130131</v>
      </c>
      <c r="O537" s="95">
        <v>60</v>
      </c>
      <c r="P537" s="96">
        <f t="shared" si="160"/>
        <v>53.427035295017774</v>
      </c>
      <c r="Q537" s="97">
        <v>30.382467041274399</v>
      </c>
      <c r="R537" s="97">
        <v>7.8376291583881201</v>
      </c>
      <c r="S537" s="96">
        <f t="shared" si="161"/>
        <v>13.782333380156556</v>
      </c>
      <c r="T537" s="98">
        <v>25782702</v>
      </c>
      <c r="U537" s="99">
        <f t="shared" si="162"/>
        <v>13774933.297549253</v>
      </c>
      <c r="V537" s="100">
        <f t="shared" si="157"/>
        <v>29.496534073144964</v>
      </c>
      <c r="W537" s="97">
        <v>3.0117539021747799</v>
      </c>
      <c r="X537" s="97">
        <v>3.6141046826097356</v>
      </c>
      <c r="Y537" s="96">
        <f t="shared" si="163"/>
        <v>11.485277816797131</v>
      </c>
      <c r="Z537" s="100">
        <f t="shared" si="158"/>
        <v>24.580445060954137</v>
      </c>
      <c r="AA537" s="93">
        <v>92.527001146063398</v>
      </c>
      <c r="AB537" s="95">
        <v>80</v>
      </c>
      <c r="AC537" s="114">
        <f t="shared" si="164"/>
        <v>92.527001146063398</v>
      </c>
      <c r="AD537" s="79">
        <f t="shared" si="169"/>
        <v>53.433844092582142</v>
      </c>
      <c r="AE537" s="79">
        <f t="shared" si="159"/>
        <v>53.433844092582142</v>
      </c>
      <c r="AF537" s="80">
        <f t="shared" si="165"/>
        <v>13776688.789535057</v>
      </c>
      <c r="AG537" s="96">
        <f t="shared" si="166"/>
        <v>13.784089815216669</v>
      </c>
      <c r="AH537" s="100">
        <f t="shared" si="167"/>
        <v>29.500293142467179</v>
      </c>
    </row>
    <row r="538" spans="1:34">
      <c r="A538" s="20">
        <v>2026</v>
      </c>
      <c r="B538" s="20">
        <v>27</v>
      </c>
      <c r="C538" s="20" t="s">
        <v>32</v>
      </c>
      <c r="D538" s="24">
        <v>19.919129999999999</v>
      </c>
      <c r="E538" s="24">
        <v>22.556892644736799</v>
      </c>
      <c r="F538" s="24">
        <v>26.123419999999999</v>
      </c>
      <c r="G538" s="23">
        <v>45186.625599999999</v>
      </c>
      <c r="H538" s="23">
        <v>39500.5311</v>
      </c>
      <c r="I538" s="92">
        <v>46568.054799999998</v>
      </c>
      <c r="J538" s="93">
        <v>6.2489865690000004</v>
      </c>
      <c r="K538" s="94">
        <f t="shared" si="153"/>
        <v>-3.9083719946464002</v>
      </c>
      <c r="L538" s="94">
        <f t="shared" si="154"/>
        <v>-3.7108800000000004</v>
      </c>
      <c r="M538" s="94">
        <f t="shared" si="155"/>
        <v>-0.97319457626452444</v>
      </c>
      <c r="N538" s="94">
        <f t="shared" si="156"/>
        <v>-2.3434600019109246</v>
      </c>
      <c r="O538" s="95">
        <v>60</v>
      </c>
      <c r="P538" s="96">
        <f t="shared" si="160"/>
        <v>54.744779273897002</v>
      </c>
      <c r="Q538" s="97">
        <v>30.382467041274399</v>
      </c>
      <c r="R538" s="97">
        <v>7.8376291583881201</v>
      </c>
      <c r="S538" s="96">
        <f t="shared" si="161"/>
        <v>14.122265901703397</v>
      </c>
      <c r="T538" s="98">
        <v>25782702</v>
      </c>
      <c r="U538" s="99">
        <f t="shared" si="162"/>
        <v>14114683.300746627</v>
      </c>
      <c r="V538" s="100">
        <f t="shared" si="157"/>
        <v>30.224047399648363</v>
      </c>
      <c r="W538" s="97">
        <v>3.0117539021747799</v>
      </c>
      <c r="X538" s="97">
        <v>3.6141046826097356</v>
      </c>
      <c r="Y538" s="96">
        <f t="shared" si="163"/>
        <v>11.768554918086165</v>
      </c>
      <c r="Z538" s="100">
        <f t="shared" si="158"/>
        <v>25.186706166373636</v>
      </c>
      <c r="AA538" s="93">
        <v>95.715491412282105</v>
      </c>
      <c r="AB538" s="95">
        <v>80</v>
      </c>
      <c r="AC538" s="114">
        <f t="shared" si="164"/>
        <v>95.715491412282105</v>
      </c>
      <c r="AD538" s="79">
        <f t="shared" si="169"/>
        <v>54.751588071461363</v>
      </c>
      <c r="AE538" s="79">
        <f t="shared" si="159"/>
        <v>54.751588071461363</v>
      </c>
      <c r="AF538" s="80">
        <f t="shared" si="165"/>
        <v>14116438.792732429</v>
      </c>
      <c r="AG538" s="96">
        <f t="shared" si="166"/>
        <v>14.124022336763511</v>
      </c>
      <c r="AH538" s="100">
        <f t="shared" si="167"/>
        <v>30.22780646897057</v>
      </c>
    </row>
    <row r="539" spans="1:34">
      <c r="A539" s="20">
        <v>2027</v>
      </c>
      <c r="B539" s="20">
        <v>28</v>
      </c>
      <c r="C539" s="20" t="s">
        <v>32</v>
      </c>
      <c r="D539" s="24">
        <v>19.664840000000002</v>
      </c>
      <c r="E539" s="24">
        <v>22.323144733684199</v>
      </c>
      <c r="F539" s="24">
        <v>24.74878</v>
      </c>
      <c r="G539" s="23">
        <v>46337.550600000002</v>
      </c>
      <c r="H539" s="23">
        <v>40014.4058</v>
      </c>
      <c r="I539" s="92">
        <v>47885.076500000003</v>
      </c>
      <c r="J539" s="93">
        <v>6.2489865690000004</v>
      </c>
      <c r="K539" s="94">
        <f t="shared" si="153"/>
        <v>-4.0079201015964001</v>
      </c>
      <c r="L539" s="94">
        <f t="shared" si="154"/>
        <v>-3.8483200000000002</v>
      </c>
      <c r="M539" s="94">
        <f t="shared" si="155"/>
        <v>-0.96310975639007113</v>
      </c>
      <c r="N539" s="94">
        <f t="shared" si="156"/>
        <v>-2.5703632889864712</v>
      </c>
      <c r="O539" s="95">
        <v>60</v>
      </c>
      <c r="P539" s="96">
        <f t="shared" si="160"/>
        <v>55.735781024852315</v>
      </c>
      <c r="Q539" s="97">
        <v>30.382467041274399</v>
      </c>
      <c r="R539" s="97">
        <v>7.8376291583881201</v>
      </c>
      <c r="S539" s="96">
        <f t="shared" si="161"/>
        <v>14.377910191837886</v>
      </c>
      <c r="T539" s="98">
        <v>25782702</v>
      </c>
      <c r="U539" s="99">
        <f t="shared" si="162"/>
        <v>14370190.329010217</v>
      </c>
      <c r="V539" s="100">
        <f t="shared" si="157"/>
        <v>30.771169596345011</v>
      </c>
      <c r="W539" s="97">
        <v>3.0117539021747799</v>
      </c>
      <c r="X539" s="97">
        <v>3.6141046826097356</v>
      </c>
      <c r="Y539" s="96">
        <f t="shared" si="163"/>
        <v>11.981591826531572</v>
      </c>
      <c r="Z539" s="100">
        <f t="shared" si="158"/>
        <v>25.64264133028751</v>
      </c>
      <c r="AA539" s="93">
        <v>98.903981678501594</v>
      </c>
      <c r="AB539" s="95">
        <v>80</v>
      </c>
      <c r="AC539" s="114">
        <f t="shared" si="164"/>
        <v>98.903981678501594</v>
      </c>
      <c r="AD539" s="79">
        <f t="shared" si="169"/>
        <v>55.742589822416676</v>
      </c>
      <c r="AE539" s="79">
        <f t="shared" si="159"/>
        <v>55.742589822416676</v>
      </c>
      <c r="AF539" s="80">
        <f t="shared" si="165"/>
        <v>14371945.82099602</v>
      </c>
      <c r="AG539" s="96">
        <f t="shared" si="166"/>
        <v>14.379666626897997</v>
      </c>
      <c r="AH539" s="100">
        <f t="shared" si="167"/>
        <v>30.774928665667229</v>
      </c>
    </row>
    <row r="540" spans="1:34">
      <c r="A540" s="20">
        <v>2028</v>
      </c>
      <c r="B540" s="20">
        <v>29</v>
      </c>
      <c r="C540" s="20" t="s">
        <v>32</v>
      </c>
      <c r="D540" s="24">
        <v>19.454329999999999</v>
      </c>
      <c r="E540" s="24">
        <v>22.109717536315799</v>
      </c>
      <c r="F540" s="24">
        <v>25.255140000000001</v>
      </c>
      <c r="G540" s="23">
        <v>47517.790200000003</v>
      </c>
      <c r="H540" s="23">
        <v>40534.965700000001</v>
      </c>
      <c r="I540" s="92">
        <v>49239.345800000003</v>
      </c>
      <c r="J540" s="93">
        <v>6.2489865690000004</v>
      </c>
      <c r="K540" s="94">
        <f t="shared" si="153"/>
        <v>-4.1100037455588003</v>
      </c>
      <c r="L540" s="94">
        <f t="shared" si="154"/>
        <v>-3.98576</v>
      </c>
      <c r="M540" s="94">
        <f t="shared" si="155"/>
        <v>-0.95390165338680888</v>
      </c>
      <c r="N540" s="94">
        <f t="shared" si="156"/>
        <v>-2.8006788299456087</v>
      </c>
      <c r="O540" s="95">
        <v>60</v>
      </c>
      <c r="P540" s="96">
        <f t="shared" si="160"/>
        <v>56.562749746219708</v>
      </c>
      <c r="Q540" s="97">
        <v>30.382467041274399</v>
      </c>
      <c r="R540" s="97">
        <v>7.8376291583881201</v>
      </c>
      <c r="S540" s="96">
        <f t="shared" si="161"/>
        <v>14.591239614852119</v>
      </c>
      <c r="T540" s="98">
        <v>25782702</v>
      </c>
      <c r="U540" s="99">
        <f t="shared" si="162"/>
        <v>14583405.210073583</v>
      </c>
      <c r="V540" s="100">
        <f t="shared" si="157"/>
        <v>31.227730791113629</v>
      </c>
      <c r="W540" s="97">
        <v>3.0117539021747799</v>
      </c>
      <c r="X540" s="97">
        <v>3.6141046826097356</v>
      </c>
      <c r="Y540" s="96">
        <f t="shared" si="163"/>
        <v>12.159366345710099</v>
      </c>
      <c r="Z540" s="100">
        <f t="shared" si="158"/>
        <v>26.023108992594693</v>
      </c>
      <c r="AA540" s="93">
        <v>100</v>
      </c>
      <c r="AB540" s="95">
        <v>80</v>
      </c>
      <c r="AC540" s="114">
        <f t="shared" si="164"/>
        <v>100</v>
      </c>
      <c r="AD540" s="79">
        <f t="shared" si="169"/>
        <v>56.569558543784069</v>
      </c>
      <c r="AE540" s="79">
        <f t="shared" si="159"/>
        <v>56.569558543784069</v>
      </c>
      <c r="AF540" s="80">
        <f t="shared" si="165"/>
        <v>14585160.702059386</v>
      </c>
      <c r="AG540" s="96">
        <f t="shared" si="166"/>
        <v>14.59299604991223</v>
      </c>
      <c r="AH540" s="100">
        <f t="shared" si="167"/>
        <v>31.231489860435847</v>
      </c>
    </row>
    <row r="541" spans="1:34">
      <c r="A541" s="20">
        <v>2029</v>
      </c>
      <c r="B541" s="20">
        <v>30</v>
      </c>
      <c r="C541" s="20" t="s">
        <v>32</v>
      </c>
      <c r="D541" s="24">
        <v>19.2349</v>
      </c>
      <c r="E541" s="24">
        <v>22.126014886315801</v>
      </c>
      <c r="F541" s="24">
        <v>25.13937</v>
      </c>
      <c r="G541" s="23">
        <v>48728.091099999998</v>
      </c>
      <c r="H541" s="23">
        <v>41062.297700000003</v>
      </c>
      <c r="I541" s="92">
        <v>50631.915999999997</v>
      </c>
      <c r="J541" s="93">
        <v>6.2489865690000004</v>
      </c>
      <c r="K541" s="94">
        <f t="shared" si="153"/>
        <v>-4.2146875116034002</v>
      </c>
      <c r="L541" s="94">
        <f t="shared" si="154"/>
        <v>-4.1232000000000006</v>
      </c>
      <c r="M541" s="94">
        <f t="shared" si="155"/>
        <v>-0.95460478625520895</v>
      </c>
      <c r="N541" s="94">
        <f t="shared" si="156"/>
        <v>-3.0435057288586096</v>
      </c>
      <c r="O541" s="95">
        <v>60</v>
      </c>
      <c r="P541" s="96">
        <f t="shared" si="160"/>
        <v>57.270079245125302</v>
      </c>
      <c r="Q541" s="97">
        <v>30.382467041274399</v>
      </c>
      <c r="R541" s="97">
        <v>7.8376291583881201</v>
      </c>
      <c r="S541" s="96">
        <f t="shared" si="161"/>
        <v>14.773706242650293</v>
      </c>
      <c r="T541" s="98">
        <v>25782702</v>
      </c>
      <c r="U541" s="99">
        <f t="shared" si="162"/>
        <v>14765773.866934506</v>
      </c>
      <c r="V541" s="100">
        <f t="shared" si="157"/>
        <v>31.618240362722879</v>
      </c>
      <c r="W541" s="97">
        <v>3.0117539021747799</v>
      </c>
      <c r="X541" s="97">
        <v>3.6141046826097356</v>
      </c>
      <c r="Y541" s="96">
        <f t="shared" si="163"/>
        <v>12.311421868875245</v>
      </c>
      <c r="Z541" s="100">
        <f t="shared" si="158"/>
        <v>26.348533635602397</v>
      </c>
      <c r="AA541" s="93">
        <v>100</v>
      </c>
      <c r="AB541" s="95">
        <v>80</v>
      </c>
      <c r="AC541" s="114">
        <f t="shared" si="164"/>
        <v>100</v>
      </c>
      <c r="AD541" s="79">
        <f t="shared" si="169"/>
        <v>57.276888042689663</v>
      </c>
      <c r="AE541" s="79">
        <f t="shared" si="159"/>
        <v>57.276888042689663</v>
      </c>
      <c r="AF541" s="80">
        <f t="shared" si="165"/>
        <v>14767529.35892031</v>
      </c>
      <c r="AG541" s="96">
        <f t="shared" si="166"/>
        <v>14.775462677710404</v>
      </c>
      <c r="AH541" s="100">
        <f t="shared" si="167"/>
        <v>31.621999432045097</v>
      </c>
    </row>
    <row r="542" spans="1:34">
      <c r="A542" s="20">
        <v>2030</v>
      </c>
      <c r="B542" s="20">
        <v>31</v>
      </c>
      <c r="C542" s="20" t="s">
        <v>32</v>
      </c>
      <c r="D542" s="24">
        <v>19.210239999999999</v>
      </c>
      <c r="E542" s="24">
        <v>21.682494046315799</v>
      </c>
      <c r="F542" s="24">
        <v>25.461800060000002</v>
      </c>
      <c r="G542" s="23">
        <v>49969.2189</v>
      </c>
      <c r="H542" s="23">
        <v>41596.4899</v>
      </c>
      <c r="I542" s="92">
        <v>52063.870499999997</v>
      </c>
      <c r="J542" s="93">
        <v>6.2489865690000004</v>
      </c>
      <c r="K542" s="94">
        <f t="shared" si="153"/>
        <v>-4.3220376195365997</v>
      </c>
      <c r="L542" s="94">
        <f t="shared" si="154"/>
        <v>-4.2606400000000004</v>
      </c>
      <c r="M542" s="94">
        <f t="shared" si="155"/>
        <v>-0.93546952313424891</v>
      </c>
      <c r="N542" s="94">
        <f t="shared" si="156"/>
        <v>-3.2691605736708489</v>
      </c>
      <c r="O542" s="95">
        <v>60</v>
      </c>
      <c r="P542" s="96">
        <f t="shared" si="160"/>
        <v>57.801333007648395</v>
      </c>
      <c r="Q542" s="97">
        <v>30.382467041274399</v>
      </c>
      <c r="R542" s="97">
        <v>7.8376291583881201</v>
      </c>
      <c r="S542" s="96">
        <f t="shared" si="161"/>
        <v>14.910751400108966</v>
      </c>
      <c r="T542" s="98">
        <v>25782702</v>
      </c>
      <c r="U542" s="99">
        <f t="shared" si="162"/>
        <v>14902745.441389622</v>
      </c>
      <c r="V542" s="100">
        <f t="shared" si="157"/>
        <v>31.911540273923645</v>
      </c>
      <c r="W542" s="97">
        <v>3.0117539021747799</v>
      </c>
      <c r="X542" s="97">
        <v>3.6141046826097356</v>
      </c>
      <c r="Y542" s="96">
        <f t="shared" si="163"/>
        <v>12.425626166757473</v>
      </c>
      <c r="Z542" s="100">
        <f t="shared" si="158"/>
        <v>26.592950228269704</v>
      </c>
      <c r="AA542" s="93">
        <v>100</v>
      </c>
      <c r="AB542" s="95">
        <v>80</v>
      </c>
      <c r="AC542" s="114">
        <f t="shared" si="164"/>
        <v>100</v>
      </c>
      <c r="AD542" s="79">
        <f t="shared" si="169"/>
        <v>57.808141805212756</v>
      </c>
      <c r="AE542" s="79">
        <f t="shared" si="159"/>
        <v>57.808141805212756</v>
      </c>
      <c r="AF542" s="80">
        <f t="shared" si="165"/>
        <v>14904500.933375426</v>
      </c>
      <c r="AG542" s="96">
        <f t="shared" si="166"/>
        <v>14.912507835169079</v>
      </c>
      <c r="AH542" s="100">
        <f t="shared" si="167"/>
        <v>31.915299343245856</v>
      </c>
    </row>
    <row r="543" spans="1:34">
      <c r="A543" s="20">
        <v>2031</v>
      </c>
      <c r="B543" s="20">
        <v>32</v>
      </c>
      <c r="C543" s="20" t="s">
        <v>32</v>
      </c>
      <c r="D543" s="24">
        <v>19.148499999999999</v>
      </c>
      <c r="E543" s="24">
        <v>22.129840211578902</v>
      </c>
      <c r="F543" s="24">
        <v>24.99906</v>
      </c>
      <c r="G543" s="23">
        <v>51241.9588</v>
      </c>
      <c r="H543" s="23">
        <v>42137.631600000001</v>
      </c>
      <c r="I543" s="92">
        <v>53536.322999999997</v>
      </c>
      <c r="J543" s="93">
        <v>6.2489865690000004</v>
      </c>
      <c r="K543" s="94">
        <f t="shared" si="153"/>
        <v>-4.4321219844471997</v>
      </c>
      <c r="L543" s="94">
        <f t="shared" si="154"/>
        <v>-4.3980800000000002</v>
      </c>
      <c r="M543" s="94">
        <f t="shared" si="155"/>
        <v>-0.95476982608836014</v>
      </c>
      <c r="N543" s="94">
        <f t="shared" si="156"/>
        <v>-3.5359852415355597</v>
      </c>
      <c r="O543" s="95">
        <v>60</v>
      </c>
      <c r="P543" s="96">
        <f t="shared" si="160"/>
        <v>58.301669866239202</v>
      </c>
      <c r="Q543" s="97">
        <v>30.382467041274399</v>
      </c>
      <c r="R543" s="97">
        <v>7.8376291583881201</v>
      </c>
      <c r="S543" s="96">
        <f t="shared" si="161"/>
        <v>15.039821062114369</v>
      </c>
      <c r="T543" s="98">
        <v>25782702</v>
      </c>
      <c r="U543" s="99">
        <f t="shared" si="162"/>
        <v>15031745.802636251</v>
      </c>
      <c r="V543" s="100">
        <f t="shared" si="157"/>
        <v>32.187771270384154</v>
      </c>
      <c r="W543" s="97">
        <v>3.0117539021747799</v>
      </c>
      <c r="X543" s="97">
        <v>3.9152800728272141</v>
      </c>
      <c r="Y543" s="96">
        <f t="shared" si="163"/>
        <v>11.569093124703361</v>
      </c>
      <c r="Z543" s="100">
        <f t="shared" si="158"/>
        <v>24.759824054141657</v>
      </c>
      <c r="AA543" s="93">
        <v>100</v>
      </c>
      <c r="AB543" s="95">
        <v>90</v>
      </c>
      <c r="AC543" s="114">
        <f t="shared" si="164"/>
        <v>100</v>
      </c>
      <c r="AD543" s="79">
        <f t="shared" si="169"/>
        <v>58.308478663803562</v>
      </c>
      <c r="AE543" s="79">
        <f t="shared" si="159"/>
        <v>58.308478663803562</v>
      </c>
      <c r="AF543" s="80">
        <f t="shared" si="165"/>
        <v>15033501.294622054</v>
      </c>
      <c r="AG543" s="96">
        <f t="shared" si="166"/>
        <v>15.041577497174481</v>
      </c>
      <c r="AH543" s="100">
        <f t="shared" si="167"/>
        <v>32.191530339706375</v>
      </c>
    </row>
    <row r="544" spans="1:34">
      <c r="A544" s="20">
        <v>2032</v>
      </c>
      <c r="B544" s="20">
        <v>33</v>
      </c>
      <c r="C544" s="20" t="s">
        <v>32</v>
      </c>
      <c r="D544" s="24">
        <v>19.959520000000001</v>
      </c>
      <c r="E544" s="24">
        <v>22.683302958947401</v>
      </c>
      <c r="F544" s="24">
        <v>26.119669999999999</v>
      </c>
      <c r="G544" s="23">
        <v>52547.116099999999</v>
      </c>
      <c r="H544" s="23">
        <v>42685.813199999997</v>
      </c>
      <c r="I544" s="92">
        <v>55050.418899999997</v>
      </c>
      <c r="J544" s="93">
        <v>6.2489865690000004</v>
      </c>
      <c r="K544" s="94">
        <f t="shared" si="153"/>
        <v>-4.5450102599533997</v>
      </c>
      <c r="L544" s="94">
        <f t="shared" si="154"/>
        <v>-4.53552</v>
      </c>
      <c r="M544" s="94">
        <f t="shared" si="155"/>
        <v>-0.97864842286082665</v>
      </c>
      <c r="N544" s="94">
        <f t="shared" si="156"/>
        <v>-3.8101921138142258</v>
      </c>
      <c r="O544" s="95">
        <v>60</v>
      </c>
      <c r="P544" s="96">
        <f t="shared" si="160"/>
        <v>58.700148352921516</v>
      </c>
      <c r="Q544" s="97">
        <v>30.382467041274399</v>
      </c>
      <c r="R544" s="97">
        <v>7.8376291583881201</v>
      </c>
      <c r="S544" s="96">
        <f t="shared" si="161"/>
        <v>15.142614775408585</v>
      </c>
      <c r="T544" s="98">
        <v>25782702</v>
      </c>
      <c r="U544" s="99">
        <f t="shared" si="162"/>
        <v>15134484.323391665</v>
      </c>
      <c r="V544" s="100">
        <f t="shared" si="157"/>
        <v>32.40776727418519</v>
      </c>
      <c r="W544" s="97">
        <v>3.0117539021747799</v>
      </c>
      <c r="X544" s="97">
        <v>3.9152800728272141</v>
      </c>
      <c r="Y544" s="96">
        <f t="shared" si="163"/>
        <v>11.648165211852756</v>
      </c>
      <c r="Z544" s="100">
        <f t="shared" si="158"/>
        <v>24.929051749373222</v>
      </c>
      <c r="AA544" s="93">
        <v>100</v>
      </c>
      <c r="AB544" s="95">
        <v>90</v>
      </c>
      <c r="AC544" s="114">
        <f t="shared" si="164"/>
        <v>100</v>
      </c>
      <c r="AD544" s="79">
        <f t="shared" si="169"/>
        <v>58.706957150485884</v>
      </c>
      <c r="AE544" s="79">
        <f t="shared" si="159"/>
        <v>58.706957150485884</v>
      </c>
      <c r="AF544" s="80">
        <f t="shared" si="165"/>
        <v>15136239.815377466</v>
      </c>
      <c r="AG544" s="96">
        <f t="shared" si="166"/>
        <v>15.1443712104687</v>
      </c>
      <c r="AH544" s="100">
        <f t="shared" si="167"/>
        <v>32.411526343507397</v>
      </c>
    </row>
    <row r="545" spans="1:34">
      <c r="A545" s="20">
        <v>2033</v>
      </c>
      <c r="B545" s="20">
        <v>34</v>
      </c>
      <c r="C545" s="20" t="s">
        <v>32</v>
      </c>
      <c r="D545" s="24">
        <v>19.930040000000002</v>
      </c>
      <c r="E545" s="24">
        <v>22.636842926315801</v>
      </c>
      <c r="F545" s="24">
        <v>25.307459999999999</v>
      </c>
      <c r="G545" s="23">
        <v>53885.516300000003</v>
      </c>
      <c r="H545" s="23">
        <v>43241.126199999999</v>
      </c>
      <c r="I545" s="92">
        <v>56607.335899999998</v>
      </c>
      <c r="J545" s="93">
        <v>6.2489865690000004</v>
      </c>
      <c r="K545" s="94">
        <f t="shared" si="153"/>
        <v>-4.6607738468522006</v>
      </c>
      <c r="L545" s="94">
        <f t="shared" si="154"/>
        <v>-4.6729599999999998</v>
      </c>
      <c r="M545" s="94">
        <f t="shared" si="155"/>
        <v>-0.97664395121296899</v>
      </c>
      <c r="N545" s="94">
        <f t="shared" si="156"/>
        <v>-4.061391229065169</v>
      </c>
      <c r="O545" s="95">
        <v>60</v>
      </c>
      <c r="P545" s="96">
        <f t="shared" si="160"/>
        <v>58.983998359510771</v>
      </c>
      <c r="Q545" s="97">
        <v>30.382467041274399</v>
      </c>
      <c r="R545" s="97">
        <v>7.8376291583881201</v>
      </c>
      <c r="S545" s="96">
        <f t="shared" si="161"/>
        <v>15.215838292288579</v>
      </c>
      <c r="T545" s="98">
        <v>25782702</v>
      </c>
      <c r="U545" s="99">
        <f t="shared" si="162"/>
        <v>15207668.524717551</v>
      </c>
      <c r="V545" s="100">
        <f t="shared" si="157"/>
        <v>32.564478035783495</v>
      </c>
      <c r="W545" s="97">
        <v>3.0117539021747799</v>
      </c>
      <c r="X545" s="97">
        <v>3.9152800728272141</v>
      </c>
      <c r="Y545" s="96">
        <f t="shared" si="163"/>
        <v>11.704490994068136</v>
      </c>
      <c r="Z545" s="100">
        <f t="shared" si="158"/>
        <v>25.049598489064227</v>
      </c>
      <c r="AA545" s="93">
        <v>100</v>
      </c>
      <c r="AB545" s="95">
        <v>90</v>
      </c>
      <c r="AC545" s="114">
        <f t="shared" si="164"/>
        <v>100</v>
      </c>
      <c r="AD545" s="79">
        <f t="shared" si="169"/>
        <v>58.990807157075132</v>
      </c>
      <c r="AE545" s="79">
        <f t="shared" si="159"/>
        <v>58.990807157075132</v>
      </c>
      <c r="AF545" s="80">
        <f t="shared" si="165"/>
        <v>15209424.016703352</v>
      </c>
      <c r="AG545" s="96">
        <f t="shared" si="166"/>
        <v>15.217594727348692</v>
      </c>
      <c r="AH545" s="100">
        <f t="shared" si="167"/>
        <v>32.568237105105716</v>
      </c>
    </row>
    <row r="546" spans="1:34">
      <c r="A546" s="20">
        <v>2034</v>
      </c>
      <c r="B546" s="20">
        <v>35</v>
      </c>
      <c r="C546" s="20" t="s">
        <v>32</v>
      </c>
      <c r="D546" s="24">
        <v>19.177250000000001</v>
      </c>
      <c r="E546" s="24">
        <v>22.5841581221053</v>
      </c>
      <c r="F546" s="24">
        <v>25.816136960000001</v>
      </c>
      <c r="G546" s="23">
        <v>55258.006200000003</v>
      </c>
      <c r="H546" s="23">
        <v>43803.663500000002</v>
      </c>
      <c r="I546" s="92">
        <v>58208.285100000001</v>
      </c>
      <c r="J546" s="93">
        <v>6.2489865690000004</v>
      </c>
      <c r="K546" s="94">
        <f t="shared" si="153"/>
        <v>-4.7794859882628007</v>
      </c>
      <c r="L546" s="94">
        <f t="shared" si="154"/>
        <v>-4.8104000000000005</v>
      </c>
      <c r="M546" s="94">
        <f t="shared" si="155"/>
        <v>-0.97437091802011111</v>
      </c>
      <c r="N546" s="94">
        <f t="shared" si="156"/>
        <v>-4.3152703372829118</v>
      </c>
      <c r="O546" s="95">
        <v>60</v>
      </c>
      <c r="P546" s="96">
        <f t="shared" si="160"/>
        <v>59.20879661077651</v>
      </c>
      <c r="Q546" s="97">
        <v>30.382467041274399</v>
      </c>
      <c r="R546" s="97">
        <v>7.8376291583881201</v>
      </c>
      <c r="S546" s="96">
        <f t="shared" si="161"/>
        <v>15.273828491915275</v>
      </c>
      <c r="T546" s="98">
        <v>25782702</v>
      </c>
      <c r="U546" s="99">
        <f t="shared" si="162"/>
        <v>15265627.587942608</v>
      </c>
      <c r="V546" s="100">
        <f t="shared" si="157"/>
        <v>32.688586911401039</v>
      </c>
      <c r="W546" s="97">
        <v>3.0117539021747799</v>
      </c>
      <c r="X546" s="97">
        <v>3.9152800728272141</v>
      </c>
      <c r="Y546" s="96">
        <f t="shared" si="163"/>
        <v>11.749098839934826</v>
      </c>
      <c r="Z546" s="100">
        <f t="shared" si="158"/>
        <v>25.145066854923876</v>
      </c>
      <c r="AA546" s="93">
        <v>100</v>
      </c>
      <c r="AB546" s="95">
        <v>90</v>
      </c>
      <c r="AC546" s="114">
        <f t="shared" si="164"/>
        <v>100</v>
      </c>
      <c r="AD546" s="79">
        <f t="shared" si="169"/>
        <v>59.215605408340878</v>
      </c>
      <c r="AE546" s="79">
        <f t="shared" si="159"/>
        <v>59.215605408340878</v>
      </c>
      <c r="AF546" s="80">
        <f t="shared" si="165"/>
        <v>15267383.079928413</v>
      </c>
      <c r="AG546" s="96">
        <f t="shared" si="166"/>
        <v>15.275584926975389</v>
      </c>
      <c r="AH546" s="100">
        <f t="shared" si="167"/>
        <v>32.69234598072326</v>
      </c>
    </row>
    <row r="547" spans="1:34">
      <c r="A547" s="20">
        <v>2035</v>
      </c>
      <c r="B547" s="20">
        <v>36</v>
      </c>
      <c r="C547" s="20" t="s">
        <v>32</v>
      </c>
      <c r="D547" s="24">
        <v>19.635629999999999</v>
      </c>
      <c r="E547" s="24">
        <v>22.852225134210499</v>
      </c>
      <c r="F547" s="24">
        <v>26.032088779999999</v>
      </c>
      <c r="G547" s="23">
        <v>56665.453999999998</v>
      </c>
      <c r="H547" s="23">
        <v>44373.519</v>
      </c>
      <c r="I547" s="92">
        <v>59854.5118</v>
      </c>
      <c r="J547" s="93">
        <v>6.2489865690000004</v>
      </c>
      <c r="K547" s="94">
        <f t="shared" si="153"/>
        <v>-4.9012217782759997</v>
      </c>
      <c r="L547" s="94">
        <f t="shared" si="154"/>
        <v>-4.9478400000000002</v>
      </c>
      <c r="M547" s="94">
        <f t="shared" si="155"/>
        <v>-0.98593640119037784</v>
      </c>
      <c r="N547" s="94">
        <f t="shared" si="156"/>
        <v>-4.5860116104663771</v>
      </c>
      <c r="O547" s="95">
        <v>60</v>
      </c>
      <c r="P547" s="96">
        <f t="shared" si="160"/>
        <v>59.3945654887806</v>
      </c>
      <c r="Q547" s="97">
        <v>30.382467041274399</v>
      </c>
      <c r="R547" s="97">
        <v>7.8376291583881201</v>
      </c>
      <c r="S547" s="96">
        <f t="shared" si="161"/>
        <v>15.321750458653128</v>
      </c>
      <c r="T547" s="98">
        <v>25782702</v>
      </c>
      <c r="U547" s="99">
        <f t="shared" si="162"/>
        <v>15313523.824167147</v>
      </c>
      <c r="V547" s="100">
        <f t="shared" si="157"/>
        <v>32.79114805875875</v>
      </c>
      <c r="W547" s="97">
        <v>3.0117539021747799</v>
      </c>
      <c r="X547" s="97">
        <v>3.9152800728272141</v>
      </c>
      <c r="Y547" s="96">
        <f t="shared" si="163"/>
        <v>11.785961891271636</v>
      </c>
      <c r="Z547" s="100">
        <f t="shared" si="158"/>
        <v>25.223960045199036</v>
      </c>
      <c r="AA547" s="93">
        <v>100</v>
      </c>
      <c r="AB547" s="95">
        <v>90</v>
      </c>
      <c r="AC547" s="114">
        <f t="shared" si="164"/>
        <v>100</v>
      </c>
      <c r="AD547" s="79">
        <f t="shared" si="169"/>
        <v>59.401374286344975</v>
      </c>
      <c r="AE547" s="79">
        <f t="shared" si="159"/>
        <v>59.401374286344975</v>
      </c>
      <c r="AF547" s="80">
        <f t="shared" si="165"/>
        <v>15315279.316152953</v>
      </c>
      <c r="AG547" s="96">
        <f t="shared" si="166"/>
        <v>15.323506893713246</v>
      </c>
      <c r="AH547" s="100">
        <f t="shared" si="167"/>
        <v>32.794907128080965</v>
      </c>
    </row>
    <row r="548" spans="1:34">
      <c r="A548" s="20">
        <v>2036</v>
      </c>
      <c r="B548" s="20">
        <v>37</v>
      </c>
      <c r="C548" s="20" t="s">
        <v>32</v>
      </c>
      <c r="D548" s="24">
        <v>19.682230000000001</v>
      </c>
      <c r="E548" s="24">
        <v>22.665546844736799</v>
      </c>
      <c r="F548" s="24">
        <v>24.678681059999999</v>
      </c>
      <c r="G548" s="23">
        <v>58108.7503</v>
      </c>
      <c r="H548" s="23">
        <v>44950.787900000003</v>
      </c>
      <c r="I548" s="92">
        <v>61547.296600000001</v>
      </c>
      <c r="J548" s="93">
        <v>6.2489865690000004</v>
      </c>
      <c r="K548" s="94">
        <f t="shared" si="153"/>
        <v>-5.0260582484481997</v>
      </c>
      <c r="L548" s="94">
        <f t="shared" si="154"/>
        <v>-5.08528</v>
      </c>
      <c r="M548" s="94">
        <f t="shared" si="155"/>
        <v>-0.97788235306932447</v>
      </c>
      <c r="N548" s="94">
        <f t="shared" si="156"/>
        <v>-4.8402340325175235</v>
      </c>
      <c r="O548" s="95">
        <v>60</v>
      </c>
      <c r="P548" s="96">
        <f t="shared" si="160"/>
        <v>59.529407900811087</v>
      </c>
      <c r="Q548" s="97">
        <v>30.382467041274399</v>
      </c>
      <c r="R548" s="97">
        <v>7.8376291583881201</v>
      </c>
      <c r="S548" s="96">
        <f t="shared" si="161"/>
        <v>15.356535152696631</v>
      </c>
      <c r="T548" s="98">
        <v>25782702</v>
      </c>
      <c r="U548" s="99">
        <f t="shared" si="162"/>
        <v>15348289.841430578</v>
      </c>
      <c r="V548" s="100">
        <f t="shared" si="157"/>
        <v>32.865593211460926</v>
      </c>
      <c r="W548" s="97">
        <v>3.0117539021747799</v>
      </c>
      <c r="X548" s="97">
        <v>3.9152800728272141</v>
      </c>
      <c r="Y548" s="96">
        <f t="shared" si="163"/>
        <v>11.812719348228176</v>
      </c>
      <c r="Z548" s="100">
        <f t="shared" si="158"/>
        <v>25.281225547277636</v>
      </c>
      <c r="AA548" s="93">
        <v>100</v>
      </c>
      <c r="AB548" s="95">
        <v>90</v>
      </c>
      <c r="AC548" s="114">
        <f t="shared" si="164"/>
        <v>100</v>
      </c>
      <c r="AD548" s="79">
        <f t="shared" si="169"/>
        <v>59.536216698375455</v>
      </c>
      <c r="AE548" s="79">
        <f t="shared" si="159"/>
        <v>59.536216698375455</v>
      </c>
      <c r="AF548" s="80">
        <f t="shared" si="165"/>
        <v>15350045.333416384</v>
      </c>
      <c r="AG548" s="96">
        <f t="shared" si="166"/>
        <v>15.358291587756744</v>
      </c>
      <c r="AH548" s="100">
        <f t="shared" si="167"/>
        <v>32.869352280783147</v>
      </c>
    </row>
    <row r="549" spans="1:34">
      <c r="A549" s="20">
        <v>2037</v>
      </c>
      <c r="B549" s="20">
        <v>38</v>
      </c>
      <c r="C549" s="20" t="s">
        <v>32</v>
      </c>
      <c r="D549" s="24">
        <v>19.985510000000001</v>
      </c>
      <c r="E549" s="24">
        <v>21.995262452105301</v>
      </c>
      <c r="F549" s="24">
        <v>25.78068</v>
      </c>
      <c r="G549" s="23">
        <v>59588.807999999997</v>
      </c>
      <c r="H549" s="23">
        <v>45535.566700000003</v>
      </c>
      <c r="I549" s="92">
        <v>63287.955999999998</v>
      </c>
      <c r="J549" s="93">
        <v>6.2489865690000004</v>
      </c>
      <c r="K549" s="94">
        <f t="shared" si="153"/>
        <v>-5.1540743591520002</v>
      </c>
      <c r="L549" s="94">
        <f t="shared" si="154"/>
        <v>-5.2227200000000007</v>
      </c>
      <c r="M549" s="94">
        <f t="shared" si="155"/>
        <v>-0.94896360323363116</v>
      </c>
      <c r="N549" s="94">
        <f t="shared" si="156"/>
        <v>-5.0767713933856315</v>
      </c>
      <c r="O549" s="95">
        <v>60</v>
      </c>
      <c r="P549" s="96">
        <f t="shared" si="160"/>
        <v>59.627920398823072</v>
      </c>
      <c r="Q549" s="97">
        <v>30.382467041274399</v>
      </c>
      <c r="R549" s="97">
        <v>7.8376291583881201</v>
      </c>
      <c r="S549" s="96">
        <f t="shared" si="161"/>
        <v>15.38194798128081</v>
      </c>
      <c r="T549" s="98">
        <v>25782702</v>
      </c>
      <c r="U549" s="99">
        <f t="shared" si="162"/>
        <v>15373689.025225764</v>
      </c>
      <c r="V549" s="100">
        <f t="shared" si="157"/>
        <v>32.919980980465809</v>
      </c>
      <c r="W549" s="97">
        <v>3.0117539021747799</v>
      </c>
      <c r="X549" s="97">
        <v>3.9152800728272141</v>
      </c>
      <c r="Y549" s="96">
        <f t="shared" si="163"/>
        <v>11.832267677908316</v>
      </c>
      <c r="Z549" s="100">
        <f t="shared" si="158"/>
        <v>25.323062292666002</v>
      </c>
      <c r="AA549" s="93">
        <v>100</v>
      </c>
      <c r="AB549" s="95">
        <v>90</v>
      </c>
      <c r="AC549" s="114">
        <f t="shared" si="164"/>
        <v>100</v>
      </c>
      <c r="AD549" s="79">
        <f t="shared" si="169"/>
        <v>59.634729196387447</v>
      </c>
      <c r="AE549" s="79">
        <f t="shared" si="159"/>
        <v>59.634729196387447</v>
      </c>
      <c r="AF549" s="80">
        <f t="shared" si="165"/>
        <v>15375444.517211571</v>
      </c>
      <c r="AG549" s="96">
        <f t="shared" si="166"/>
        <v>15.383704416340926</v>
      </c>
      <c r="AH549" s="100">
        <f t="shared" si="167"/>
        <v>32.92374004978803</v>
      </c>
    </row>
    <row r="550" spans="1:34">
      <c r="A550" s="20">
        <v>2038</v>
      </c>
      <c r="B550" s="20">
        <v>39</v>
      </c>
      <c r="C550" s="20" t="s">
        <v>32</v>
      </c>
      <c r="D550" s="24">
        <v>19.389890000000001</v>
      </c>
      <c r="E550" s="24">
        <v>22.392248208421002</v>
      </c>
      <c r="F550" s="24">
        <v>25.205218139999999</v>
      </c>
      <c r="G550" s="23">
        <v>61106.563399999999</v>
      </c>
      <c r="H550" s="23">
        <v>46127.953099999999</v>
      </c>
      <c r="I550" s="92">
        <v>65077.844299999997</v>
      </c>
      <c r="J550" s="93">
        <v>6.2489865690000004</v>
      </c>
      <c r="K550" s="94">
        <f t="shared" si="153"/>
        <v>-5.2853510947195996</v>
      </c>
      <c r="L550" s="94">
        <f t="shared" si="154"/>
        <v>-5.3601600000000005</v>
      </c>
      <c r="M550" s="94">
        <f t="shared" si="155"/>
        <v>-0.96609115670411572</v>
      </c>
      <c r="N550" s="94">
        <f t="shared" si="156"/>
        <v>-5.3626156824237157</v>
      </c>
      <c r="O550" s="95">
        <v>60</v>
      </c>
      <c r="P550" s="96">
        <f t="shared" si="160"/>
        <v>59.719995271632399</v>
      </c>
      <c r="Q550" s="97">
        <v>30.382467041274399</v>
      </c>
      <c r="R550" s="97">
        <v>7.8376291583881201</v>
      </c>
      <c r="S550" s="96">
        <f t="shared" si="161"/>
        <v>15.405700124479218</v>
      </c>
      <c r="T550" s="98">
        <v>25782702</v>
      </c>
      <c r="U550" s="99">
        <f t="shared" si="162"/>
        <v>15397428.415299073</v>
      </c>
      <c r="V550" s="100">
        <f t="shared" si="157"/>
        <v>32.970814600712629</v>
      </c>
      <c r="W550" s="97">
        <v>3.0117539021747799</v>
      </c>
      <c r="X550" s="97">
        <v>3.9152800728272141</v>
      </c>
      <c r="Y550" s="96">
        <f t="shared" si="163"/>
        <v>11.850538557291705</v>
      </c>
      <c r="Z550" s="100">
        <f t="shared" si="158"/>
        <v>25.362165077471253</v>
      </c>
      <c r="AA550" s="93">
        <v>100</v>
      </c>
      <c r="AB550" s="95">
        <v>90</v>
      </c>
      <c r="AC550" s="114">
        <f t="shared" si="164"/>
        <v>100</v>
      </c>
      <c r="AD550" s="79">
        <f t="shared" si="169"/>
        <v>59.726804069196781</v>
      </c>
      <c r="AE550" s="79">
        <f t="shared" si="159"/>
        <v>59.726804069196781</v>
      </c>
      <c r="AF550" s="80">
        <f t="shared" si="165"/>
        <v>15399183.90728488</v>
      </c>
      <c r="AG550" s="96">
        <f t="shared" si="166"/>
        <v>15.407456559539337</v>
      </c>
      <c r="AH550" s="100">
        <f t="shared" si="167"/>
        <v>32.974573670034857</v>
      </c>
    </row>
    <row r="551" spans="1:34">
      <c r="A551" s="20">
        <v>2039</v>
      </c>
      <c r="B551" s="20">
        <v>40</v>
      </c>
      <c r="C551" s="20" t="s">
        <v>32</v>
      </c>
      <c r="D551" s="24">
        <v>20.388380000000002</v>
      </c>
      <c r="E551" s="24">
        <v>22.999513449473699</v>
      </c>
      <c r="F551" s="24">
        <v>26.672260000000001</v>
      </c>
      <c r="G551" s="23">
        <v>62662.976900000001</v>
      </c>
      <c r="H551" s="23">
        <v>46728.046000000002</v>
      </c>
      <c r="I551" s="92">
        <v>66918.353499999997</v>
      </c>
      <c r="J551" s="93">
        <v>6.2489865690000004</v>
      </c>
      <c r="K551" s="94">
        <f t="shared" si="153"/>
        <v>-5.4199715239886004</v>
      </c>
      <c r="L551" s="94">
        <f t="shared" si="154"/>
        <v>-5.4976000000000003</v>
      </c>
      <c r="M551" s="94">
        <f t="shared" si="155"/>
        <v>-0.99229100826409333</v>
      </c>
      <c r="N551" s="94">
        <f t="shared" si="156"/>
        <v>-5.6608759632526935</v>
      </c>
      <c r="O551" s="95">
        <v>60</v>
      </c>
      <c r="P551" s="96">
        <f t="shared" si="160"/>
        <v>59.791955822366695</v>
      </c>
      <c r="Q551" s="97">
        <v>30.382467041274399</v>
      </c>
      <c r="R551" s="97">
        <v>7.8376291583881201</v>
      </c>
      <c r="S551" s="96">
        <f t="shared" si="161"/>
        <v>15.424263465959111</v>
      </c>
      <c r="T551" s="98">
        <v>25782702</v>
      </c>
      <c r="U551" s="99">
        <f t="shared" si="162"/>
        <v>15415981.789652456</v>
      </c>
      <c r="V551" s="100">
        <f t="shared" si="157"/>
        <v>33.010543304072939</v>
      </c>
      <c r="W551" s="97">
        <v>3.0117539021747799</v>
      </c>
      <c r="X551" s="97">
        <v>3.9152800728272141</v>
      </c>
      <c r="Y551" s="96">
        <f t="shared" si="163"/>
        <v>11.864818050737776</v>
      </c>
      <c r="Z551" s="100">
        <f t="shared" si="158"/>
        <v>25.392725618517652</v>
      </c>
      <c r="AA551" s="93">
        <v>100</v>
      </c>
      <c r="AB551" s="95">
        <v>90</v>
      </c>
      <c r="AC551" s="114">
        <f t="shared" si="164"/>
        <v>100</v>
      </c>
      <c r="AD551" s="79">
        <f t="shared" si="169"/>
        <v>59.798764619931077</v>
      </c>
      <c r="AE551" s="79">
        <f t="shared" si="159"/>
        <v>59.798764619931077</v>
      </c>
      <c r="AF551" s="80">
        <f t="shared" si="165"/>
        <v>15417737.281638263</v>
      </c>
      <c r="AG551" s="96">
        <f t="shared" si="166"/>
        <v>15.426019901019231</v>
      </c>
      <c r="AH551" s="100">
        <f t="shared" si="167"/>
        <v>33.014302373395168</v>
      </c>
    </row>
    <row r="552" spans="1:34">
      <c r="A552" s="20">
        <v>2040</v>
      </c>
      <c r="B552" s="20">
        <v>41</v>
      </c>
      <c r="C552" s="20" t="s">
        <v>32</v>
      </c>
      <c r="D552" s="24">
        <v>19.99306</v>
      </c>
      <c r="E552" s="24">
        <v>22.9390340742105</v>
      </c>
      <c r="F552" s="24">
        <v>27.824079999999999</v>
      </c>
      <c r="G552" s="23">
        <v>64259.032899999998</v>
      </c>
      <c r="H552" s="23">
        <v>47335.945699999997</v>
      </c>
      <c r="I552" s="92">
        <v>68810.915399999998</v>
      </c>
      <c r="J552" s="93">
        <v>6.2489865690000004</v>
      </c>
      <c r="K552" s="94">
        <f t="shared" si="153"/>
        <v>-5.5580207916526003</v>
      </c>
      <c r="L552" s="94">
        <f t="shared" si="154"/>
        <v>-5.63504</v>
      </c>
      <c r="M552" s="94">
        <f t="shared" si="155"/>
        <v>-0.98968168609773788</v>
      </c>
      <c r="N552" s="94">
        <f t="shared" si="156"/>
        <v>-5.9337559087503378</v>
      </c>
      <c r="O552" s="95">
        <v>60</v>
      </c>
      <c r="P552" s="96">
        <f t="shared" si="160"/>
        <v>59.841508824309564</v>
      </c>
      <c r="Q552" s="97">
        <v>30.382467041274399</v>
      </c>
      <c r="R552" s="97">
        <v>7.8376291583881201</v>
      </c>
      <c r="S552" s="96">
        <f t="shared" si="161"/>
        <v>15.437046432279308</v>
      </c>
      <c r="T552" s="98">
        <v>25782702</v>
      </c>
      <c r="U552" s="99">
        <f t="shared" si="162"/>
        <v>15428757.892475437</v>
      </c>
      <c r="V552" s="100">
        <f t="shared" si="157"/>
        <v>33.03790102291628</v>
      </c>
      <c r="W552" s="97">
        <v>3.0117539021747799</v>
      </c>
      <c r="X552" s="97">
        <v>3.9152800728272141</v>
      </c>
      <c r="Y552" s="96">
        <f t="shared" si="163"/>
        <v>11.874651101753313</v>
      </c>
      <c r="Z552" s="100">
        <f t="shared" si="158"/>
        <v>25.413770017627908</v>
      </c>
      <c r="AA552" s="93">
        <v>100</v>
      </c>
      <c r="AB552" s="95">
        <v>90</v>
      </c>
      <c r="AC552" s="114">
        <f t="shared" si="164"/>
        <v>100</v>
      </c>
      <c r="AD552" s="79">
        <f t="shared" si="169"/>
        <v>59.848317621873946</v>
      </c>
      <c r="AE552" s="79">
        <f t="shared" si="159"/>
        <v>59.848317621873946</v>
      </c>
      <c r="AF552" s="80">
        <f t="shared" si="165"/>
        <v>15430513.384461246</v>
      </c>
      <c r="AG552" s="96">
        <f t="shared" si="166"/>
        <v>15.438802867339426</v>
      </c>
      <c r="AH552" s="100">
        <f t="shared" si="167"/>
        <v>33.041660092238502</v>
      </c>
    </row>
    <row r="553" spans="1:34">
      <c r="A553" s="20">
        <v>2041</v>
      </c>
      <c r="B553" s="20">
        <v>42</v>
      </c>
      <c r="C553" s="20" t="s">
        <v>32</v>
      </c>
      <c r="D553" s="24">
        <v>19.500530000000001</v>
      </c>
      <c r="E553" s="24">
        <v>22.7374288242105</v>
      </c>
      <c r="F553" s="24">
        <v>26.65438</v>
      </c>
      <c r="G553" s="23">
        <v>65895.741200000004</v>
      </c>
      <c r="H553" s="23">
        <v>47951.753700000001</v>
      </c>
      <c r="I553" s="92">
        <v>70757.001999999993</v>
      </c>
      <c r="J553" s="93">
        <v>6.2489865690000004</v>
      </c>
      <c r="K553" s="94">
        <f t="shared" si="153"/>
        <v>-5.6995862393528007</v>
      </c>
      <c r="L553" s="94">
        <f t="shared" si="154"/>
        <v>-5.7724799999999998</v>
      </c>
      <c r="M553" s="94">
        <f t="shared" si="155"/>
        <v>-0.98098362919173787</v>
      </c>
      <c r="N553" s="94">
        <f t="shared" si="156"/>
        <v>-6.2040632995445382</v>
      </c>
      <c r="O553" s="95">
        <v>60</v>
      </c>
      <c r="P553" s="96">
        <f t="shared" si="160"/>
        <v>59.878972549880906</v>
      </c>
      <c r="Q553" s="97">
        <v>30.382467041274399</v>
      </c>
      <c r="R553" s="97">
        <v>7.8376291583881201</v>
      </c>
      <c r="S553" s="96">
        <f t="shared" si="161"/>
        <v>15.446710782034742</v>
      </c>
      <c r="T553" s="98">
        <v>25782702</v>
      </c>
      <c r="U553" s="99">
        <f t="shared" si="162"/>
        <v>15438417.053197596</v>
      </c>
      <c r="V553" s="100">
        <f t="shared" si="157"/>
        <v>33.058584372679569</v>
      </c>
      <c r="W553" s="97">
        <v>3.0117539021747799</v>
      </c>
      <c r="X553" s="97">
        <v>4.2164554630446913</v>
      </c>
      <c r="Y553" s="96">
        <f t="shared" si="163"/>
        <v>11.033364844310531</v>
      </c>
      <c r="Z553" s="100">
        <f t="shared" si="158"/>
        <v>23.613274551913978</v>
      </c>
      <c r="AA553" s="93">
        <v>100</v>
      </c>
      <c r="AB553" s="95">
        <v>100</v>
      </c>
      <c r="AC553" s="114">
        <f t="shared" si="164"/>
        <v>100</v>
      </c>
      <c r="AD553" s="79">
        <f t="shared" si="169"/>
        <v>59.885781347445288</v>
      </c>
      <c r="AE553" s="79">
        <f t="shared" si="159"/>
        <v>59.885781347445288</v>
      </c>
      <c r="AF553" s="80">
        <f t="shared" si="165"/>
        <v>15440172.545183403</v>
      </c>
      <c r="AG553" s="96">
        <f t="shared" si="166"/>
        <v>15.448467217094858</v>
      </c>
      <c r="AH553" s="100">
        <f t="shared" si="167"/>
        <v>33.06234344200179</v>
      </c>
    </row>
    <row r="554" spans="1:34">
      <c r="A554" s="20">
        <v>2042</v>
      </c>
      <c r="B554" s="20">
        <v>43</v>
      </c>
      <c r="C554" s="20" t="s">
        <v>32</v>
      </c>
      <c r="D554" s="24">
        <v>19.172920000000001</v>
      </c>
      <c r="E554" s="24">
        <v>22.5792322189474</v>
      </c>
      <c r="F554" s="24">
        <v>26.636878750000001</v>
      </c>
      <c r="G554" s="23">
        <v>67574.137300000002</v>
      </c>
      <c r="H554" s="23">
        <v>48575.572999999997</v>
      </c>
      <c r="I554" s="92">
        <v>72758.127200000003</v>
      </c>
      <c r="J554" s="93">
        <v>6.2489865690000004</v>
      </c>
      <c r="K554" s="94">
        <f t="shared" si="153"/>
        <v>-5.8447574316262001</v>
      </c>
      <c r="L554" s="94">
        <f t="shared" si="154"/>
        <v>-5.9099200000000005</v>
      </c>
      <c r="M554" s="94">
        <f t="shared" si="155"/>
        <v>-0.9741583948542667</v>
      </c>
      <c r="N554" s="94">
        <f t="shared" si="156"/>
        <v>-6.4798492574804669</v>
      </c>
      <c r="O554" s="95">
        <v>60</v>
      </c>
      <c r="P554" s="96">
        <f t="shared" si="160"/>
        <v>59.90809846636963</v>
      </c>
      <c r="Q554" s="97">
        <v>30.382467041274399</v>
      </c>
      <c r="R554" s="97">
        <v>7.8376291583881201</v>
      </c>
      <c r="S554" s="96">
        <f t="shared" si="161"/>
        <v>15.454224264466129</v>
      </c>
      <c r="T554" s="98">
        <v>25782702</v>
      </c>
      <c r="U554" s="99">
        <f t="shared" si="162"/>
        <v>15445926.501450652</v>
      </c>
      <c r="V554" s="100">
        <f t="shared" si="157"/>
        <v>33.074664501089785</v>
      </c>
      <c r="W554" s="97">
        <v>3.0117539021747799</v>
      </c>
      <c r="X554" s="97">
        <v>4.2164554630446913</v>
      </c>
      <c r="Y554" s="96">
        <f t="shared" si="163"/>
        <v>11.038731617475808</v>
      </c>
      <c r="Z554" s="100">
        <f t="shared" si="158"/>
        <v>23.624760357921275</v>
      </c>
      <c r="AA554" s="93">
        <v>100</v>
      </c>
      <c r="AB554" s="95">
        <v>100</v>
      </c>
      <c r="AC554" s="114">
        <f t="shared" si="164"/>
        <v>100</v>
      </c>
      <c r="AD554" s="79">
        <f t="shared" si="169"/>
        <v>59.914907263934012</v>
      </c>
      <c r="AE554" s="79">
        <f t="shared" si="159"/>
        <v>59.914907263934012</v>
      </c>
      <c r="AF554" s="80">
        <f t="shared" si="165"/>
        <v>15447681.993436461</v>
      </c>
      <c r="AG554" s="96">
        <f t="shared" si="166"/>
        <v>15.455980699526245</v>
      </c>
      <c r="AH554" s="100">
        <f t="shared" si="167"/>
        <v>33.078423570412014</v>
      </c>
    </row>
    <row r="555" spans="1:34">
      <c r="A555" s="20">
        <v>2043</v>
      </c>
      <c r="B555" s="20">
        <v>44</v>
      </c>
      <c r="C555" s="20" t="s">
        <v>32</v>
      </c>
      <c r="D555" s="24">
        <v>18.897279999999999</v>
      </c>
      <c r="E555" s="24">
        <v>23.22305819</v>
      </c>
      <c r="F555" s="24">
        <v>26.609570000000001</v>
      </c>
      <c r="G555" s="23">
        <v>69295.282900000006</v>
      </c>
      <c r="H555" s="23">
        <v>49207.507799999999</v>
      </c>
      <c r="I555" s="92">
        <v>74815.847599999994</v>
      </c>
      <c r="J555" s="93">
        <v>6.2489865690000004</v>
      </c>
      <c r="K555" s="94">
        <f t="shared" si="153"/>
        <v>-5.993626199152601</v>
      </c>
      <c r="L555" s="94">
        <f t="shared" si="154"/>
        <v>-6.0473600000000003</v>
      </c>
      <c r="M555" s="94">
        <f t="shared" si="155"/>
        <v>-1.0019356225493601</v>
      </c>
      <c r="N555" s="94">
        <f t="shared" si="156"/>
        <v>-6.793935252701961</v>
      </c>
      <c r="O555" s="95">
        <v>60</v>
      </c>
      <c r="P555" s="96">
        <f t="shared" si="160"/>
        <v>59.932842227445093</v>
      </c>
      <c r="Q555" s="97">
        <v>30.382467041274399</v>
      </c>
      <c r="R555" s="97">
        <v>7.8376291583881201</v>
      </c>
      <c r="S555" s="96">
        <f t="shared" si="161"/>
        <v>15.460607301861669</v>
      </c>
      <c r="T555" s="98">
        <v>25782702</v>
      </c>
      <c r="U555" s="99">
        <f t="shared" si="162"/>
        <v>15452306.11163233</v>
      </c>
      <c r="V555" s="100">
        <f t="shared" si="157"/>
        <v>33.088325285140968</v>
      </c>
      <c r="W555" s="97">
        <v>3.0117539021747799</v>
      </c>
      <c r="X555" s="97">
        <v>4.2164554630446913</v>
      </c>
      <c r="Y555" s="96">
        <f t="shared" si="163"/>
        <v>11.043290929901193</v>
      </c>
      <c r="Z555" s="100">
        <f t="shared" si="158"/>
        <v>23.634518060814976</v>
      </c>
      <c r="AA555" s="93">
        <v>100</v>
      </c>
      <c r="AB555" s="95">
        <v>100</v>
      </c>
      <c r="AC555" s="114">
        <f t="shared" si="164"/>
        <v>100</v>
      </c>
      <c r="AD555" s="79">
        <f t="shared" si="169"/>
        <v>59.939651025009475</v>
      </c>
      <c r="AE555" s="79">
        <f t="shared" si="159"/>
        <v>59.939651025009475</v>
      </c>
      <c r="AF555" s="80">
        <f t="shared" si="165"/>
        <v>15454061.603618138</v>
      </c>
      <c r="AG555" s="96">
        <f t="shared" si="166"/>
        <v>15.462363736921787</v>
      </c>
      <c r="AH555" s="100">
        <f t="shared" si="167"/>
        <v>33.092084354463189</v>
      </c>
    </row>
    <row r="556" spans="1:34">
      <c r="A556" s="20">
        <v>2044</v>
      </c>
      <c r="B556" s="20">
        <v>45</v>
      </c>
      <c r="C556" s="20" t="s">
        <v>32</v>
      </c>
      <c r="D556" s="24">
        <v>20.214379999999998</v>
      </c>
      <c r="E556" s="24">
        <v>23.509978853684199</v>
      </c>
      <c r="F556" s="24">
        <v>26.766390000000001</v>
      </c>
      <c r="G556" s="23">
        <v>71060.267000000007</v>
      </c>
      <c r="H556" s="23">
        <v>49847.6636</v>
      </c>
      <c r="I556" s="92">
        <v>76931.763699999996</v>
      </c>
      <c r="J556" s="93">
        <v>6.2489865690000004</v>
      </c>
      <c r="K556" s="94">
        <f t="shared" si="153"/>
        <v>-6.146286733898001</v>
      </c>
      <c r="L556" s="94">
        <f t="shared" si="154"/>
        <v>-6.1848000000000001</v>
      </c>
      <c r="M556" s="94">
        <f t="shared" si="155"/>
        <v>-1.0143145276633512</v>
      </c>
      <c r="N556" s="94">
        <f t="shared" si="156"/>
        <v>-7.0964146925613516</v>
      </c>
      <c r="O556" s="95">
        <v>60</v>
      </c>
      <c r="P556" s="96">
        <f t="shared" si="160"/>
        <v>59.950356998551825</v>
      </c>
      <c r="Q556" s="97">
        <v>30.382467041274399</v>
      </c>
      <c r="R556" s="97">
        <v>7.8376291583881201</v>
      </c>
      <c r="S556" s="96">
        <f t="shared" si="161"/>
        <v>15.465125509041558</v>
      </c>
      <c r="T556" s="98">
        <v>25782702</v>
      </c>
      <c r="U556" s="99">
        <f t="shared" si="162"/>
        <v>15456821.89287276</v>
      </c>
      <c r="V556" s="100">
        <f t="shared" si="157"/>
        <v>33.097995015828438</v>
      </c>
      <c r="W556" s="97">
        <v>3.0117539021747799</v>
      </c>
      <c r="X556" s="97">
        <v>4.2164554630446913</v>
      </c>
      <c r="Y556" s="96">
        <f t="shared" si="163"/>
        <v>11.046518220743971</v>
      </c>
      <c r="Z556" s="100">
        <f t="shared" si="158"/>
        <v>23.64142501130603</v>
      </c>
      <c r="AA556" s="93">
        <v>100</v>
      </c>
      <c r="AB556" s="95">
        <v>100</v>
      </c>
      <c r="AC556" s="114">
        <f t="shared" si="164"/>
        <v>100</v>
      </c>
      <c r="AD556" s="79">
        <f t="shared" si="169"/>
        <v>59.957165796116207</v>
      </c>
      <c r="AE556" s="79">
        <f t="shared" si="159"/>
        <v>59.957165796116207</v>
      </c>
      <c r="AF556" s="80">
        <f t="shared" si="165"/>
        <v>15458577.384858571</v>
      </c>
      <c r="AG556" s="96">
        <f t="shared" si="166"/>
        <v>15.466881944101676</v>
      </c>
      <c r="AH556" s="100">
        <f t="shared" si="167"/>
        <v>33.101754085150674</v>
      </c>
    </row>
    <row r="557" spans="1:34">
      <c r="A557" s="20">
        <v>2045</v>
      </c>
      <c r="B557" s="20">
        <v>46</v>
      </c>
      <c r="C557" s="20" t="s">
        <v>32</v>
      </c>
      <c r="D557" s="24">
        <v>18.833580000000001</v>
      </c>
      <c r="E557" s="24">
        <v>22.331305937368398</v>
      </c>
      <c r="F557" s="24">
        <v>25.773679999999999</v>
      </c>
      <c r="G557" s="23">
        <v>72870.206000000006</v>
      </c>
      <c r="H557" s="23">
        <v>50496.147299999997</v>
      </c>
      <c r="I557" s="92">
        <v>79107.521399999998</v>
      </c>
      <c r="J557" s="93">
        <v>6.2489865690000004</v>
      </c>
      <c r="K557" s="94">
        <f t="shared" si="153"/>
        <v>-6.3028355977640009</v>
      </c>
      <c r="L557" s="94">
        <f t="shared" si="154"/>
        <v>-6.3222400000000007</v>
      </c>
      <c r="M557" s="94">
        <f t="shared" si="155"/>
        <v>-0.96346186336182227</v>
      </c>
      <c r="N557" s="94">
        <f t="shared" si="156"/>
        <v>-7.3395508921258239</v>
      </c>
      <c r="O557" s="95">
        <v>60</v>
      </c>
      <c r="P557" s="96">
        <f t="shared" si="160"/>
        <v>59.961064757484785</v>
      </c>
      <c r="Q557" s="97">
        <v>30.382467041274399</v>
      </c>
      <c r="R557" s="97">
        <v>7.8376291583881201</v>
      </c>
      <c r="S557" s="96">
        <f t="shared" si="161"/>
        <v>15.467887741730561</v>
      </c>
      <c r="T557" s="98">
        <v>25782702</v>
      </c>
      <c r="U557" s="99">
        <f t="shared" si="162"/>
        <v>15459582.642449325</v>
      </c>
      <c r="V557" s="100">
        <f t="shared" si="157"/>
        <v>33.103906662890068</v>
      </c>
      <c r="W557" s="97">
        <v>3.0117539021747799</v>
      </c>
      <c r="X557" s="97">
        <v>4.2164554630446913</v>
      </c>
      <c r="Y557" s="96">
        <f t="shared" si="163"/>
        <v>11.04849124409326</v>
      </c>
      <c r="Z557" s="100">
        <f t="shared" si="158"/>
        <v>23.64564761635005</v>
      </c>
      <c r="AA557" s="93">
        <v>100</v>
      </c>
      <c r="AB557" s="95">
        <v>100</v>
      </c>
      <c r="AC557" s="114">
        <f t="shared" si="164"/>
        <v>100</v>
      </c>
      <c r="AD557" s="79">
        <f t="shared" si="169"/>
        <v>59.967873555049181</v>
      </c>
      <c r="AE557" s="79">
        <f t="shared" si="159"/>
        <v>59.967873555049181</v>
      </c>
      <c r="AF557" s="80">
        <f t="shared" si="165"/>
        <v>15461338.134435136</v>
      </c>
      <c r="AG557" s="96">
        <f t="shared" si="166"/>
        <v>15.46964417679068</v>
      </c>
      <c r="AH557" s="100">
        <f t="shared" si="167"/>
        <v>33.107665732212304</v>
      </c>
    </row>
    <row r="558" spans="1:34">
      <c r="A558" s="20">
        <v>2046</v>
      </c>
      <c r="B558" s="20">
        <v>47</v>
      </c>
      <c r="C558" s="20" t="s">
        <v>32</v>
      </c>
      <c r="D558" s="24">
        <v>19.36835</v>
      </c>
      <c r="E558" s="24">
        <v>22.721435534210499</v>
      </c>
      <c r="F558" s="24">
        <v>25.707540000000002</v>
      </c>
      <c r="G558" s="23">
        <v>74726.244999999995</v>
      </c>
      <c r="H558" s="23">
        <v>51153.0674</v>
      </c>
      <c r="I558" s="92">
        <v>81344.813099999999</v>
      </c>
      <c r="J558" s="93">
        <v>6.2489865690000004</v>
      </c>
      <c r="K558" s="94">
        <f t="shared" si="153"/>
        <v>-6.4633718350299993</v>
      </c>
      <c r="L558" s="94">
        <f t="shared" si="154"/>
        <v>-6.4596800000000005</v>
      </c>
      <c r="M558" s="94">
        <f t="shared" si="155"/>
        <v>-0.98029361468797782</v>
      </c>
      <c r="N558" s="94">
        <f t="shared" si="156"/>
        <v>-7.654358880717977</v>
      </c>
      <c r="O558" s="95">
        <v>60</v>
      </c>
      <c r="P558" s="96">
        <f t="shared" si="160"/>
        <v>59.971575055158254</v>
      </c>
      <c r="Q558" s="97">
        <v>30.382467041274399</v>
      </c>
      <c r="R558" s="97">
        <v>7.8376291583881201</v>
      </c>
      <c r="S558" s="96">
        <f t="shared" si="161"/>
        <v>15.47059903622146</v>
      </c>
      <c r="T558" s="98">
        <v>25782702</v>
      </c>
      <c r="U558" s="99">
        <f t="shared" si="162"/>
        <v>15462292.481177788</v>
      </c>
      <c r="V558" s="100">
        <f t="shared" si="157"/>
        <v>33.109709293556968</v>
      </c>
      <c r="W558" s="97">
        <v>3.0117539021747799</v>
      </c>
      <c r="X558" s="97">
        <v>4.2164554630446913</v>
      </c>
      <c r="Y558" s="96">
        <f t="shared" si="163"/>
        <v>11.050427883015329</v>
      </c>
      <c r="Z558" s="100">
        <f t="shared" si="158"/>
        <v>23.64979235254069</v>
      </c>
      <c r="AA558" s="93">
        <v>100</v>
      </c>
      <c r="AB558" s="95">
        <v>100</v>
      </c>
      <c r="AC558" s="114">
        <f t="shared" si="164"/>
        <v>100</v>
      </c>
      <c r="AD558" s="79">
        <f t="shared" si="169"/>
        <v>59.978383852722651</v>
      </c>
      <c r="AE558" s="79">
        <f t="shared" si="159"/>
        <v>59.978383852722651</v>
      </c>
      <c r="AF558" s="80">
        <f t="shared" si="165"/>
        <v>15464047.973163599</v>
      </c>
      <c r="AG558" s="96">
        <f t="shared" si="166"/>
        <v>15.472355471281579</v>
      </c>
      <c r="AH558" s="100">
        <f t="shared" si="167"/>
        <v>33.113468362879196</v>
      </c>
    </row>
    <row r="559" spans="1:34">
      <c r="A559" s="20">
        <v>2047</v>
      </c>
      <c r="B559" s="20">
        <v>48</v>
      </c>
      <c r="C559" s="20" t="s">
        <v>32</v>
      </c>
      <c r="D559" s="24">
        <v>19.896519999999999</v>
      </c>
      <c r="E559" s="24">
        <v>22.582565368421001</v>
      </c>
      <c r="F559" s="24">
        <v>26.245979999999999</v>
      </c>
      <c r="G559" s="23">
        <v>76629.558300000004</v>
      </c>
      <c r="H559" s="23">
        <v>51818.533600000002</v>
      </c>
      <c r="I559" s="92">
        <v>83645.379100000006</v>
      </c>
      <c r="J559" s="93">
        <v>6.2489865690000004</v>
      </c>
      <c r="K559" s="94">
        <f t="shared" si="153"/>
        <v>-6.6279970156002008</v>
      </c>
      <c r="L559" s="94">
        <f t="shared" si="154"/>
        <v>-6.5971200000000003</v>
      </c>
      <c r="M559" s="94">
        <f t="shared" si="155"/>
        <v>-0.97430220025515568</v>
      </c>
      <c r="N559" s="94">
        <f t="shared" si="156"/>
        <v>-7.9504326468553561</v>
      </c>
      <c r="O559" s="95">
        <v>60</v>
      </c>
      <c r="P559" s="96">
        <f t="shared" si="160"/>
        <v>59.978856875987404</v>
      </c>
      <c r="Q559" s="97">
        <v>30.382467041274399</v>
      </c>
      <c r="R559" s="97">
        <v>7.8376291583881201</v>
      </c>
      <c r="S559" s="96">
        <f t="shared" si="161"/>
        <v>15.472477494977925</v>
      </c>
      <c r="T559" s="98">
        <v>25782702</v>
      </c>
      <c r="U559" s="99">
        <f t="shared" si="162"/>
        <v>15464169.931342341</v>
      </c>
      <c r="V559" s="100">
        <f t="shared" si="157"/>
        <v>33.113729514312539</v>
      </c>
      <c r="W559" s="97">
        <v>3.0117539021747799</v>
      </c>
      <c r="X559" s="97">
        <v>4.2164554630446913</v>
      </c>
      <c r="Y559" s="96">
        <f t="shared" si="163"/>
        <v>11.051769639269949</v>
      </c>
      <c r="Z559" s="100">
        <f t="shared" si="158"/>
        <v>23.652663938794671</v>
      </c>
      <c r="AA559" s="93">
        <v>100</v>
      </c>
      <c r="AB559" s="95">
        <v>100</v>
      </c>
      <c r="AC559" s="114">
        <f t="shared" si="164"/>
        <v>100</v>
      </c>
      <c r="AD559" s="79">
        <f t="shared" si="169"/>
        <v>59.9856656735518</v>
      </c>
      <c r="AE559" s="79">
        <f t="shared" si="159"/>
        <v>59.9856656735518</v>
      </c>
      <c r="AF559" s="80">
        <f t="shared" si="165"/>
        <v>15465925.423328154</v>
      </c>
      <c r="AG559" s="96">
        <f t="shared" si="166"/>
        <v>15.474233930038046</v>
      </c>
      <c r="AH559" s="100">
        <f t="shared" si="167"/>
        <v>33.117488583634767</v>
      </c>
    </row>
    <row r="560" spans="1:34">
      <c r="A560" s="20">
        <v>2048</v>
      </c>
      <c r="B560" s="20">
        <v>49</v>
      </c>
      <c r="C560" s="20" t="s">
        <v>32</v>
      </c>
      <c r="D560" s="24">
        <v>19.539149999999999</v>
      </c>
      <c r="E560" s="24">
        <v>22.550137160526301</v>
      </c>
      <c r="F560" s="24">
        <v>27.310619259999999</v>
      </c>
      <c r="G560" s="23">
        <v>78581.349799999996</v>
      </c>
      <c r="H560" s="23">
        <v>52492.657099999997</v>
      </c>
      <c r="I560" s="92">
        <v>86011.009000000005</v>
      </c>
      <c r="J560" s="93">
        <v>6.2489865690000004</v>
      </c>
      <c r="K560" s="94">
        <f t="shared" si="153"/>
        <v>-6.7968152696011996</v>
      </c>
      <c r="L560" s="94">
        <f t="shared" si="154"/>
        <v>-6.7345600000000001</v>
      </c>
      <c r="M560" s="94">
        <f t="shared" si="155"/>
        <v>-0.97290311765374682</v>
      </c>
      <c r="N560" s="94">
        <f t="shared" si="156"/>
        <v>-8.2552918182549462</v>
      </c>
      <c r="O560" s="95">
        <v>60</v>
      </c>
      <c r="P560" s="96">
        <f t="shared" si="160"/>
        <v>59.984411270627277</v>
      </c>
      <c r="Q560" s="97">
        <v>30.382467041274399</v>
      </c>
      <c r="R560" s="97">
        <v>7.8376291583881201</v>
      </c>
      <c r="S560" s="96">
        <f t="shared" si="161"/>
        <v>15.473910337325043</v>
      </c>
      <c r="T560" s="98">
        <v>25782702</v>
      </c>
      <c r="U560" s="99">
        <f t="shared" si="162"/>
        <v>15465602.004360244</v>
      </c>
      <c r="V560" s="100">
        <f t="shared" si="157"/>
        <v>33.11679604027352</v>
      </c>
      <c r="W560" s="97">
        <v>3.0117539021747799</v>
      </c>
      <c r="X560" s="97">
        <v>4.2164554630446913</v>
      </c>
      <c r="Y560" s="96">
        <f t="shared" si="163"/>
        <v>11.052793098089317</v>
      </c>
      <c r="Z560" s="100">
        <f t="shared" si="158"/>
        <v>23.654854314481089</v>
      </c>
      <c r="AA560" s="93">
        <v>100</v>
      </c>
      <c r="AB560" s="95">
        <v>100</v>
      </c>
      <c r="AC560" s="114">
        <f t="shared" si="164"/>
        <v>100</v>
      </c>
      <c r="AD560" s="79">
        <f t="shared" si="169"/>
        <v>59.991220068191687</v>
      </c>
      <c r="AE560" s="79">
        <f t="shared" si="159"/>
        <v>59.991220068191687</v>
      </c>
      <c r="AF560" s="80">
        <f t="shared" si="165"/>
        <v>15467357.496346058</v>
      </c>
      <c r="AG560" s="96">
        <f t="shared" si="166"/>
        <v>15.475666772385168</v>
      </c>
      <c r="AH560" s="100">
        <f t="shared" si="167"/>
        <v>33.120555109595763</v>
      </c>
    </row>
    <row r="561" spans="1:34">
      <c r="A561" s="20">
        <v>2049</v>
      </c>
      <c r="B561" s="20">
        <v>50</v>
      </c>
      <c r="C561" s="20" t="s">
        <v>32</v>
      </c>
      <c r="D561" s="24">
        <v>20.708680000000001</v>
      </c>
      <c r="E561" s="24">
        <v>23.322186439999999</v>
      </c>
      <c r="F561" s="24">
        <v>26.719306110000002</v>
      </c>
      <c r="G561" s="23">
        <v>80582.854399999997</v>
      </c>
      <c r="H561" s="23">
        <v>53175.5504</v>
      </c>
      <c r="I561" s="92">
        <v>88443.542799999996</v>
      </c>
      <c r="J561" s="93">
        <v>6.2489865690000004</v>
      </c>
      <c r="K561" s="94">
        <f t="shared" si="153"/>
        <v>-6.9699334084736</v>
      </c>
      <c r="L561" s="94">
        <f t="shared" si="154"/>
        <v>-6.8719999999999999</v>
      </c>
      <c r="M561" s="94">
        <f t="shared" si="155"/>
        <v>-1.0062124117673601</v>
      </c>
      <c r="N561" s="94">
        <f t="shared" si="156"/>
        <v>-8.5991592512409589</v>
      </c>
      <c r="O561" s="95">
        <v>60</v>
      </c>
      <c r="P561" s="96">
        <f t="shared" si="160"/>
        <v>59.988946398015528</v>
      </c>
      <c r="Q561" s="97">
        <v>30.382467041274399</v>
      </c>
      <c r="R561" s="97">
        <v>7.8376291583881201</v>
      </c>
      <c r="S561" s="96">
        <f t="shared" si="161"/>
        <v>15.475080243857217</v>
      </c>
      <c r="T561" s="98">
        <v>25782702</v>
      </c>
      <c r="U561" s="99">
        <f t="shared" si="162"/>
        <v>15466771.282740079</v>
      </c>
      <c r="V561" s="100">
        <f t="shared" si="157"/>
        <v>33.119299838936413</v>
      </c>
      <c r="W561" s="97">
        <v>3.0117539021747799</v>
      </c>
      <c r="X561" s="97">
        <v>4.2164554630446913</v>
      </c>
      <c r="Y561" s="96">
        <f t="shared" si="163"/>
        <v>11.053628745612301</v>
      </c>
      <c r="Z561" s="100">
        <f t="shared" si="158"/>
        <v>23.656642742097439</v>
      </c>
      <c r="AA561" s="93">
        <v>100</v>
      </c>
      <c r="AB561" s="95">
        <v>100</v>
      </c>
      <c r="AC561" s="114">
        <f t="shared" si="164"/>
        <v>100</v>
      </c>
      <c r="AD561" s="79">
        <f t="shared" si="169"/>
        <v>59.995755195579939</v>
      </c>
      <c r="AE561" s="79">
        <f t="shared" si="159"/>
        <v>59.995755195579939</v>
      </c>
      <c r="AF561" s="80">
        <f t="shared" si="165"/>
        <v>15468526.774725892</v>
      </c>
      <c r="AG561" s="96">
        <f t="shared" si="166"/>
        <v>15.476836678917342</v>
      </c>
      <c r="AH561" s="100">
        <f t="shared" si="167"/>
        <v>33.123058908258642</v>
      </c>
    </row>
    <row r="562" spans="1:34">
      <c r="A562" s="20">
        <v>2050</v>
      </c>
      <c r="B562" s="20">
        <v>51</v>
      </c>
      <c r="C562" s="20" t="s">
        <v>32</v>
      </c>
      <c r="D562" s="24">
        <v>20.40354</v>
      </c>
      <c r="E562" s="24">
        <v>23.3994662252632</v>
      </c>
      <c r="F562" s="24">
        <v>26.153230000000001</v>
      </c>
      <c r="G562" s="23">
        <v>82635.338300000003</v>
      </c>
      <c r="H562" s="23">
        <v>53867.327700000002</v>
      </c>
      <c r="I562" s="92">
        <v>90944.872700000007</v>
      </c>
      <c r="J562" s="93">
        <v>6.2489865690000004</v>
      </c>
      <c r="K562" s="94">
        <f t="shared" si="153"/>
        <v>-7.1474609509202001</v>
      </c>
      <c r="L562" s="94">
        <f t="shared" si="154"/>
        <v>-7.0094400000000006</v>
      </c>
      <c r="M562" s="94">
        <f t="shared" si="155"/>
        <v>-1.0095465708227556</v>
      </c>
      <c r="N562" s="94">
        <f t="shared" si="156"/>
        <v>-8.9174609527429567</v>
      </c>
      <c r="O562" s="95">
        <v>60</v>
      </c>
      <c r="P562" s="96">
        <f t="shared" si="160"/>
        <v>59.99195939065639</v>
      </c>
      <c r="Q562" s="97">
        <v>30.382467041274399</v>
      </c>
      <c r="R562" s="97">
        <v>7.8376291583881201</v>
      </c>
      <c r="S562" s="96">
        <f t="shared" si="161"/>
        <v>15.475857492095287</v>
      </c>
      <c r="T562" s="98">
        <v>25782702</v>
      </c>
      <c r="U562" s="99">
        <f t="shared" si="162"/>
        <v>15467548.113653952</v>
      </c>
      <c r="V562" s="100">
        <f t="shared" si="157"/>
        <v>33.12096328216515</v>
      </c>
      <c r="W562" s="97">
        <v>3.0117539021747799</v>
      </c>
      <c r="X562" s="97">
        <v>4.2164554630446913</v>
      </c>
      <c r="Y562" s="96">
        <f t="shared" si="163"/>
        <v>11.054183922925208</v>
      </c>
      <c r="Z562" s="100">
        <f t="shared" si="158"/>
        <v>23.65783091583225</v>
      </c>
      <c r="AA562" s="93">
        <v>100</v>
      </c>
      <c r="AB562" s="95">
        <v>100</v>
      </c>
      <c r="AC562" s="114">
        <f t="shared" si="164"/>
        <v>100</v>
      </c>
      <c r="AD562" s="79">
        <f t="shared" si="169"/>
        <v>59.998768188220794</v>
      </c>
      <c r="AE562" s="79">
        <f t="shared" si="159"/>
        <v>59.998768188220794</v>
      </c>
      <c r="AF562" s="80">
        <f t="shared" si="165"/>
        <v>15469303.605639765</v>
      </c>
      <c r="AG562" s="96">
        <f t="shared" si="166"/>
        <v>15.47761392715541</v>
      </c>
      <c r="AH562" s="100">
        <f t="shared" si="167"/>
        <v>33.124722351487378</v>
      </c>
    </row>
    <row r="563" spans="1:34">
      <c r="A563" s="20">
        <v>2016</v>
      </c>
      <c r="B563" s="20">
        <v>17</v>
      </c>
      <c r="C563" s="20" t="s">
        <v>34</v>
      </c>
      <c r="D563" s="24">
        <v>13.34379</v>
      </c>
      <c r="E563" s="24">
        <v>16.4780269573684</v>
      </c>
      <c r="F563" s="24">
        <v>23.025650089999999</v>
      </c>
      <c r="G563" s="23">
        <v>27271.206699999999</v>
      </c>
      <c r="H563" s="23">
        <v>27233.227699999999</v>
      </c>
      <c r="I563" s="92">
        <v>27427.429899999999</v>
      </c>
      <c r="J563" s="93">
        <v>9.3083684249999994</v>
      </c>
      <c r="K563" s="94">
        <f t="shared" si="153"/>
        <v>-2.3587957523098</v>
      </c>
      <c r="L563" s="94">
        <f t="shared" si="154"/>
        <v>-2.3364799999999999</v>
      </c>
      <c r="M563" s="94">
        <f t="shared" si="155"/>
        <v>-0.7109279950487023</v>
      </c>
      <c r="N563" s="94">
        <f t="shared" si="156"/>
        <v>3.9021646776414971</v>
      </c>
      <c r="O563" s="95">
        <v>30</v>
      </c>
      <c r="P563" s="96">
        <f t="shared" si="160"/>
        <v>0.59394761074752844</v>
      </c>
      <c r="Q563" s="97">
        <v>0.77108555355958897</v>
      </c>
      <c r="R563" s="97">
        <v>1.6392438361566199E-3</v>
      </c>
      <c r="S563" s="96">
        <f t="shared" si="161"/>
        <v>1.2626678783220081E-3</v>
      </c>
      <c r="T563" s="98">
        <v>1307637</v>
      </c>
      <c r="U563" s="99">
        <f t="shared" si="162"/>
        <v>7766.6787187506588</v>
      </c>
      <c r="V563" s="100">
        <f t="shared" si="157"/>
        <v>1.6630941037192312E-2</v>
      </c>
      <c r="W563" s="97">
        <v>2.6304989698453398</v>
      </c>
      <c r="X563" s="97">
        <v>2.6304989698453398</v>
      </c>
      <c r="Y563" s="96">
        <f t="shared" si="163"/>
        <v>1.2626678783220081E-3</v>
      </c>
      <c r="Z563" s="100">
        <f t="shared" si="158"/>
        <v>1.6630941037192312E-2</v>
      </c>
      <c r="AA563" s="93">
        <v>1.9359804641401299</v>
      </c>
      <c r="AC563" s="114">
        <f t="shared" si="164"/>
        <v>1.9359804641401299</v>
      </c>
      <c r="AD563" s="79">
        <f>O563/(EXP(N563)+1)</f>
        <v>0.59394761074752844</v>
      </c>
      <c r="AE563" s="79">
        <f t="shared" si="159"/>
        <v>0.59394761074752844</v>
      </c>
      <c r="AF563" s="80">
        <f t="shared" si="165"/>
        <v>7766.6787187506588</v>
      </c>
      <c r="AG563" s="96">
        <f t="shared" si="166"/>
        <v>1.2626678783220081E-3</v>
      </c>
      <c r="AH563" s="100">
        <f t="shared" si="167"/>
        <v>1.6630941037192312E-2</v>
      </c>
    </row>
    <row r="564" spans="1:34">
      <c r="A564" s="20">
        <v>2017</v>
      </c>
      <c r="B564" s="20">
        <v>18</v>
      </c>
      <c r="C564" s="20" t="s">
        <v>34</v>
      </c>
      <c r="D564" s="24">
        <v>14.30644</v>
      </c>
      <c r="E564" s="24">
        <v>16.3545623526316</v>
      </c>
      <c r="F564" s="24">
        <v>17.624110000000002</v>
      </c>
      <c r="G564" s="23">
        <v>27653.372500000001</v>
      </c>
      <c r="H564" s="23">
        <v>27576.403600000001</v>
      </c>
      <c r="I564" s="92">
        <v>27971.104800000001</v>
      </c>
      <c r="J564" s="93">
        <v>9.3083684249999994</v>
      </c>
      <c r="K564" s="94">
        <f t="shared" si="153"/>
        <v>-2.3918508010150004</v>
      </c>
      <c r="L564" s="94">
        <f t="shared" si="154"/>
        <v>-2.4739200000000001</v>
      </c>
      <c r="M564" s="94">
        <f t="shared" si="155"/>
        <v>-0.70560123814193776</v>
      </c>
      <c r="N564" s="94">
        <f t="shared" si="156"/>
        <v>3.7369963858430619</v>
      </c>
      <c r="O564" s="95">
        <v>30</v>
      </c>
      <c r="P564" s="96">
        <f t="shared" si="160"/>
        <v>0.69813333974662284</v>
      </c>
      <c r="Q564" s="97">
        <v>0.77108555355958897</v>
      </c>
      <c r="R564" s="97">
        <v>1.6392438361566199E-3</v>
      </c>
      <c r="S564" s="96">
        <f t="shared" si="161"/>
        <v>1.4841553816072729E-3</v>
      </c>
      <c r="T564" s="98">
        <v>1307637</v>
      </c>
      <c r="U564" s="99">
        <f t="shared" si="162"/>
        <v>9129.0498598625472</v>
      </c>
      <c r="V564" s="100">
        <f t="shared" si="157"/>
        <v>1.9548213006213438E-2</v>
      </c>
      <c r="W564" s="97">
        <v>2.6304989698453398</v>
      </c>
      <c r="X564" s="97">
        <v>2.6304989698453398</v>
      </c>
      <c r="Y564" s="96">
        <f t="shared" si="163"/>
        <v>1.4841553816072727E-3</v>
      </c>
      <c r="Z564" s="100">
        <f t="shared" si="158"/>
        <v>1.9548213006213438E-2</v>
      </c>
      <c r="AA564" s="93">
        <v>2.05115153194276</v>
      </c>
      <c r="AC564" s="114">
        <f t="shared" si="164"/>
        <v>2.05115153194276</v>
      </c>
      <c r="AD564" s="79">
        <f t="shared" ref="AD564:AD567" si="170">O564/(EXP(N564)+1)</f>
        <v>0.69813333974662284</v>
      </c>
      <c r="AE564" s="79">
        <f t="shared" si="159"/>
        <v>0.69813333974662284</v>
      </c>
      <c r="AF564" s="80">
        <f t="shared" si="165"/>
        <v>9129.0498598625472</v>
      </c>
      <c r="AG564" s="96">
        <f t="shared" si="166"/>
        <v>1.4841553816072727E-3</v>
      </c>
      <c r="AH564" s="100">
        <f t="shared" si="167"/>
        <v>1.9548213006213438E-2</v>
      </c>
    </row>
    <row r="565" spans="1:34">
      <c r="A565" s="20">
        <v>2018</v>
      </c>
      <c r="B565" s="20">
        <v>19</v>
      </c>
      <c r="C565" s="20" t="s">
        <v>34</v>
      </c>
      <c r="D565" s="24">
        <v>13.469290000000001</v>
      </c>
      <c r="E565" s="24">
        <v>15.940117666842101</v>
      </c>
      <c r="F565" s="24">
        <v>18.3914717</v>
      </c>
      <c r="G565" s="23">
        <v>28040.893800000002</v>
      </c>
      <c r="H565" s="23">
        <v>27923.903999999999</v>
      </c>
      <c r="I565" s="92">
        <v>28525.556499999999</v>
      </c>
      <c r="J565" s="93">
        <v>9.3083684249999994</v>
      </c>
      <c r="K565" s="94">
        <f t="shared" si="153"/>
        <v>-2.4253690683372002</v>
      </c>
      <c r="L565" s="94">
        <f t="shared" si="154"/>
        <v>-2.6113600000000003</v>
      </c>
      <c r="M565" s="94">
        <f t="shared" si="155"/>
        <v>-0.68772043661823556</v>
      </c>
      <c r="N565" s="94">
        <f t="shared" si="156"/>
        <v>3.5839189200445629</v>
      </c>
      <c r="O565" s="95">
        <v>30</v>
      </c>
      <c r="P565" s="96">
        <f t="shared" si="160"/>
        <v>0.81049532622131237</v>
      </c>
      <c r="Q565" s="97">
        <v>0.77108555355958897</v>
      </c>
      <c r="R565" s="97">
        <v>1.6392438361566199E-3</v>
      </c>
      <c r="S565" s="96">
        <f t="shared" si="161"/>
        <v>1.7230247170482904E-3</v>
      </c>
      <c r="T565" s="98">
        <v>1307637</v>
      </c>
      <c r="U565" s="99">
        <f t="shared" si="162"/>
        <v>10598.336768940582</v>
      </c>
      <c r="V565" s="100">
        <f t="shared" si="157"/>
        <v>2.2694425800184402E-2</v>
      </c>
      <c r="W565" s="97">
        <v>2.6304989698453398</v>
      </c>
      <c r="X565" s="97">
        <v>2.6304989698453398</v>
      </c>
      <c r="Y565" s="96">
        <f t="shared" si="163"/>
        <v>1.7230247170482904E-3</v>
      </c>
      <c r="Z565" s="100">
        <f t="shared" si="158"/>
        <v>2.2694425800184402E-2</v>
      </c>
      <c r="AA565" s="93">
        <v>2.1663225997454001</v>
      </c>
      <c r="AC565" s="114">
        <f t="shared" si="164"/>
        <v>2.1663225997454001</v>
      </c>
      <c r="AD565" s="79">
        <f t="shared" si="170"/>
        <v>0.81049532622131237</v>
      </c>
      <c r="AE565" s="79">
        <f t="shared" si="159"/>
        <v>0.81049532622131237</v>
      </c>
      <c r="AF565" s="80">
        <f t="shared" si="165"/>
        <v>10598.336768940582</v>
      </c>
      <c r="AG565" s="96">
        <f t="shared" si="166"/>
        <v>1.7230247170482904E-3</v>
      </c>
      <c r="AH565" s="100">
        <f t="shared" si="167"/>
        <v>2.2694425800184402E-2</v>
      </c>
    </row>
    <row r="566" spans="1:34">
      <c r="A566" s="20">
        <v>2019</v>
      </c>
      <c r="B566" s="20">
        <v>20</v>
      </c>
      <c r="C566" s="20" t="s">
        <v>34</v>
      </c>
      <c r="D566" s="24">
        <v>13.74034</v>
      </c>
      <c r="E566" s="24">
        <v>16.870909053157899</v>
      </c>
      <c r="F566" s="24">
        <v>21.242301309999998</v>
      </c>
      <c r="G566" s="23">
        <v>28433.845600000001</v>
      </c>
      <c r="H566" s="23">
        <v>28275.7834</v>
      </c>
      <c r="I566" s="92">
        <v>29090.998800000001</v>
      </c>
      <c r="J566" s="93">
        <v>9.3083684249999994</v>
      </c>
      <c r="K566" s="94">
        <f t="shared" si="153"/>
        <v>-2.4593570413264003</v>
      </c>
      <c r="L566" s="94">
        <f t="shared" si="154"/>
        <v>-2.7488000000000001</v>
      </c>
      <c r="M566" s="94">
        <f t="shared" si="155"/>
        <v>-0.72787850018944444</v>
      </c>
      <c r="N566" s="94">
        <f t="shared" si="156"/>
        <v>3.3723328834841539</v>
      </c>
      <c r="O566" s="95">
        <v>30</v>
      </c>
      <c r="P566" s="96">
        <f t="shared" si="160"/>
        <v>0.99514227724077331</v>
      </c>
      <c r="Q566" s="97">
        <v>0.77108555355958897</v>
      </c>
      <c r="R566" s="97">
        <v>1.6392438361566199E-3</v>
      </c>
      <c r="S566" s="96">
        <f t="shared" si="161"/>
        <v>2.1155640078267079E-3</v>
      </c>
      <c r="T566" s="98">
        <v>1307637</v>
      </c>
      <c r="U566" s="99">
        <f t="shared" si="162"/>
        <v>13012.848619842929</v>
      </c>
      <c r="V566" s="100">
        <f t="shared" si="157"/>
        <v>2.7864667248309917E-2</v>
      </c>
      <c r="W566" s="97">
        <v>2.6304989698453398</v>
      </c>
      <c r="X566" s="97">
        <v>2.6304989698453398</v>
      </c>
      <c r="Y566" s="96">
        <f t="shared" si="163"/>
        <v>2.1155640078267084E-3</v>
      </c>
      <c r="Z566" s="100">
        <f t="shared" si="158"/>
        <v>2.7864667248309917E-2</v>
      </c>
      <c r="AA566" s="93">
        <v>2.28149366754803</v>
      </c>
      <c r="AC566" s="114">
        <f t="shared" si="164"/>
        <v>2.28149366754803</v>
      </c>
      <c r="AD566" s="79">
        <f t="shared" si="170"/>
        <v>0.99514227724077331</v>
      </c>
      <c r="AE566" s="79">
        <f t="shared" si="159"/>
        <v>0.99514227724077331</v>
      </c>
      <c r="AF566" s="80">
        <f t="shared" si="165"/>
        <v>13012.848619842929</v>
      </c>
      <c r="AG566" s="96">
        <f t="shared" si="166"/>
        <v>2.1155640078267084E-3</v>
      </c>
      <c r="AH566" s="100">
        <f t="shared" si="167"/>
        <v>2.7864667248309917E-2</v>
      </c>
    </row>
    <row r="567" spans="1:34">
      <c r="A567" s="20">
        <v>2020</v>
      </c>
      <c r="B567" s="20">
        <v>21</v>
      </c>
      <c r="C567" s="20" t="s">
        <v>34</v>
      </c>
      <c r="D567" s="24">
        <v>14.02412</v>
      </c>
      <c r="E567" s="24">
        <v>16.8724160421053</v>
      </c>
      <c r="F567" s="24">
        <v>20.878956630000001</v>
      </c>
      <c r="G567" s="23">
        <v>28832.304</v>
      </c>
      <c r="H567" s="23">
        <v>28632.097000000002</v>
      </c>
      <c r="I567" s="92">
        <v>29667.649399999998</v>
      </c>
      <c r="J567" s="93">
        <v>9.3083684249999994</v>
      </c>
      <c r="K567" s="94">
        <f t="shared" si="153"/>
        <v>-2.4938213021760003</v>
      </c>
      <c r="L567" s="94">
        <f t="shared" si="154"/>
        <v>-2.8862399999999999</v>
      </c>
      <c r="M567" s="94">
        <f t="shared" si="155"/>
        <v>-0.72794351772059107</v>
      </c>
      <c r="N567" s="94">
        <f t="shared" si="156"/>
        <v>3.2003636051034081</v>
      </c>
      <c r="O567" s="95">
        <v>30</v>
      </c>
      <c r="P567" s="96">
        <f t="shared" si="160"/>
        <v>1.1745612595815829</v>
      </c>
      <c r="Q567" s="97">
        <v>0.77108555355958897</v>
      </c>
      <c r="R567" s="97">
        <v>1.6392438361566199E-3</v>
      </c>
      <c r="S567" s="96">
        <f t="shared" si="161"/>
        <v>2.4969892070590741E-3</v>
      </c>
      <c r="T567" s="98">
        <v>1307637</v>
      </c>
      <c r="U567" s="99">
        <f t="shared" si="162"/>
        <v>15358.997617954823</v>
      </c>
      <c r="V567" s="100">
        <f t="shared" si="157"/>
        <v>3.2888521982749511E-2</v>
      </c>
      <c r="W567" s="97">
        <v>2.6304989698453398</v>
      </c>
      <c r="X567" s="97">
        <v>2.6304989698453398</v>
      </c>
      <c r="Y567" s="96">
        <f t="shared" si="163"/>
        <v>2.4969892070590741E-3</v>
      </c>
      <c r="Z567" s="100">
        <f t="shared" si="158"/>
        <v>3.2888521982749511E-2</v>
      </c>
      <c r="AA567" s="93">
        <v>2.39666473535067</v>
      </c>
      <c r="AC567" s="114">
        <f t="shared" si="164"/>
        <v>2.39666473535067</v>
      </c>
      <c r="AD567" s="79">
        <f t="shared" si="170"/>
        <v>1.1745612595815829</v>
      </c>
      <c r="AE567" s="79">
        <f t="shared" si="159"/>
        <v>1.1745612595815829</v>
      </c>
      <c r="AF567" s="80">
        <f t="shared" si="165"/>
        <v>15358.997617954823</v>
      </c>
      <c r="AG567" s="96">
        <f t="shared" si="166"/>
        <v>2.4969892070590741E-3</v>
      </c>
      <c r="AH567" s="100">
        <f t="shared" si="167"/>
        <v>3.2888521982749511E-2</v>
      </c>
    </row>
    <row r="568" spans="1:34">
      <c r="A568" s="20">
        <v>2021</v>
      </c>
      <c r="B568" s="20">
        <v>22</v>
      </c>
      <c r="C568" s="20" t="s">
        <v>34</v>
      </c>
      <c r="D568" s="24">
        <v>13.78312</v>
      </c>
      <c r="E568" s="24">
        <v>16.519528682631599</v>
      </c>
      <c r="F568" s="24">
        <v>21.154305000000001</v>
      </c>
      <c r="G568" s="23">
        <v>29236.346300000001</v>
      </c>
      <c r="H568" s="23">
        <v>28992.900600000001</v>
      </c>
      <c r="I568" s="92">
        <v>30255.730599999999</v>
      </c>
      <c r="J568" s="93">
        <v>9.3083684249999994</v>
      </c>
      <c r="K568" s="94">
        <f t="shared" si="153"/>
        <v>-2.5287685368722004</v>
      </c>
      <c r="L568" s="94">
        <f t="shared" si="154"/>
        <v>-3.0236800000000001</v>
      </c>
      <c r="M568" s="94">
        <f t="shared" si="155"/>
        <v>-0.7127185454834577</v>
      </c>
      <c r="N568" s="94">
        <f t="shared" si="156"/>
        <v>3.0432013426443412</v>
      </c>
      <c r="O568" s="95">
        <v>30</v>
      </c>
      <c r="P568" s="96">
        <f t="shared" si="160"/>
        <v>1.3653570038577525</v>
      </c>
      <c r="Q568" s="97">
        <v>0.77108555355958897</v>
      </c>
      <c r="R568" s="97">
        <v>1.6392438361566199E-3</v>
      </c>
      <c r="S568" s="96">
        <f t="shared" si="161"/>
        <v>2.9026001620637652E-3</v>
      </c>
      <c r="T568" s="98">
        <v>1307637</v>
      </c>
      <c r="U568" s="99">
        <f t="shared" si="162"/>
        <v>17853.913364535398</v>
      </c>
      <c r="V568" s="100">
        <f t="shared" si="157"/>
        <v>3.8230933865189089E-2</v>
      </c>
      <c r="W568" s="97">
        <v>2.6304989698453398</v>
      </c>
      <c r="X568" s="97">
        <v>3.1565987638144075</v>
      </c>
      <c r="Y568" s="96">
        <f t="shared" si="163"/>
        <v>2.4188334683864711E-3</v>
      </c>
      <c r="Z568" s="100">
        <f t="shared" si="158"/>
        <v>3.1859111554324249E-2</v>
      </c>
      <c r="AA568" s="93">
        <v>2.5118358031532999</v>
      </c>
      <c r="AB568" s="95">
        <v>80</v>
      </c>
      <c r="AC568" s="114">
        <f t="shared" si="164"/>
        <v>80</v>
      </c>
      <c r="AD568" s="79">
        <f>(P568/100+0.03*(AC568/100-AA568/100)+(AF567-U567)/T568)*100</f>
        <v>3.6900019297631537</v>
      </c>
      <c r="AE568" s="79">
        <f t="shared" si="159"/>
        <v>3.6900019297631537</v>
      </c>
      <c r="AF568" s="80">
        <f t="shared" si="165"/>
        <v>48251.830534297012</v>
      </c>
      <c r="AG568" s="96">
        <f t="shared" si="166"/>
        <v>7.8445418810493047E-3</v>
      </c>
      <c r="AH568" s="100">
        <f t="shared" si="167"/>
        <v>0.10332258840772215</v>
      </c>
    </row>
    <row r="569" spans="1:34">
      <c r="A569" s="20">
        <v>2022</v>
      </c>
      <c r="B569" s="20">
        <v>23</v>
      </c>
      <c r="C569" s="20" t="s">
        <v>34</v>
      </c>
      <c r="D569" s="24">
        <v>13.72653</v>
      </c>
      <c r="E569" s="24">
        <v>17.046527569999999</v>
      </c>
      <c r="F569" s="24">
        <v>25.703344850000001</v>
      </c>
      <c r="G569" s="23">
        <v>29646.050599999999</v>
      </c>
      <c r="H569" s="23">
        <v>29358.250800000002</v>
      </c>
      <c r="I569" s="92">
        <v>30855.4689</v>
      </c>
      <c r="J569" s="93">
        <v>9.3083684249999994</v>
      </c>
      <c r="K569" s="94">
        <f t="shared" si="153"/>
        <v>-2.5642055005963997</v>
      </c>
      <c r="L569" s="94">
        <f t="shared" si="154"/>
        <v>-3.1611200000000004</v>
      </c>
      <c r="M569" s="94">
        <f t="shared" si="155"/>
        <v>-0.73545538548007994</v>
      </c>
      <c r="N569" s="94">
        <f t="shared" si="156"/>
        <v>2.8475875389235199</v>
      </c>
      <c r="O569" s="95">
        <v>30</v>
      </c>
      <c r="P569" s="96">
        <f t="shared" si="160"/>
        <v>1.6441846334547285</v>
      </c>
      <c r="Q569" s="97">
        <v>0.77108555355958897</v>
      </c>
      <c r="R569" s="97">
        <v>1.6392438361566199E-3</v>
      </c>
      <c r="S569" s="96">
        <f t="shared" si="161"/>
        <v>3.4953573095126214E-3</v>
      </c>
      <c r="T569" s="98">
        <v>1307637</v>
      </c>
      <c r="U569" s="99">
        <f t="shared" si="162"/>
        <v>21499.966615368408</v>
      </c>
      <c r="V569" s="100">
        <f t="shared" si="157"/>
        <v>4.6038298998843187E-2</v>
      </c>
      <c r="W569" s="97">
        <v>2.6304989698453398</v>
      </c>
      <c r="X569" s="97">
        <v>3.1565987638144075</v>
      </c>
      <c r="Y569" s="96">
        <f t="shared" si="163"/>
        <v>2.9127977579271845E-3</v>
      </c>
      <c r="Z569" s="100">
        <f t="shared" si="158"/>
        <v>3.836524916570265E-2</v>
      </c>
      <c r="AA569" s="93">
        <v>2.62700687095594</v>
      </c>
      <c r="AB569" s="95">
        <v>80</v>
      </c>
      <c r="AC569" s="114">
        <f t="shared" si="164"/>
        <v>80</v>
      </c>
      <c r="AD569" s="79">
        <f t="shared" ref="AD569:AD597" si="171">(P569/100+0.03*(AC569/100-AA569/100)+(AF568-U568)/T569)*100</f>
        <v>6.2900193532314521</v>
      </c>
      <c r="AE569" s="79">
        <f t="shared" si="159"/>
        <v>6.2900193532314521</v>
      </c>
      <c r="AF569" s="80">
        <f t="shared" si="165"/>
        <v>82250.620370015167</v>
      </c>
      <c r="AG569" s="96">
        <f t="shared" si="166"/>
        <v>1.3371895513399332E-2</v>
      </c>
      <c r="AH569" s="100">
        <f t="shared" si="167"/>
        <v>0.17612486201389455</v>
      </c>
    </row>
    <row r="570" spans="1:34">
      <c r="A570" s="20">
        <v>2023</v>
      </c>
      <c r="B570" s="20">
        <v>24</v>
      </c>
      <c r="C570" s="20" t="s">
        <v>34</v>
      </c>
      <c r="D570" s="24">
        <v>14.747870000000001</v>
      </c>
      <c r="E570" s="24">
        <v>16.499069751578901</v>
      </c>
      <c r="F570" s="24">
        <v>18.577310090000001</v>
      </c>
      <c r="G570" s="23">
        <v>30061.496299999999</v>
      </c>
      <c r="H570" s="23">
        <v>29728.204900000001</v>
      </c>
      <c r="I570" s="92">
        <v>31467.095399999998</v>
      </c>
      <c r="J570" s="93">
        <v>9.3083684249999994</v>
      </c>
      <c r="K570" s="94">
        <f t="shared" si="153"/>
        <v>-2.6001390609722002</v>
      </c>
      <c r="L570" s="94">
        <f t="shared" si="154"/>
        <v>-3.2985600000000002</v>
      </c>
      <c r="M570" s="94">
        <f t="shared" si="155"/>
        <v>-0.71183586536212018</v>
      </c>
      <c r="N570" s="94">
        <f t="shared" si="156"/>
        <v>2.6978334986656787</v>
      </c>
      <c r="O570" s="95">
        <v>30</v>
      </c>
      <c r="P570" s="96">
        <f t="shared" si="160"/>
        <v>1.8930395235309385</v>
      </c>
      <c r="Q570" s="97">
        <v>0.77108555355958897</v>
      </c>
      <c r="R570" s="97">
        <v>1.6392438361566199E-3</v>
      </c>
      <c r="S570" s="96">
        <f t="shared" si="161"/>
        <v>4.0243956798616722E-3</v>
      </c>
      <c r="T570" s="98">
        <v>1307637</v>
      </c>
      <c r="U570" s="99">
        <f t="shared" si="162"/>
        <v>24754.085234314258</v>
      </c>
      <c r="V570" s="100">
        <f t="shared" si="157"/>
        <v>5.3006406839980161E-2</v>
      </c>
      <c r="W570" s="97">
        <v>2.6304989698453398</v>
      </c>
      <c r="X570" s="97">
        <v>3.1565987638144075</v>
      </c>
      <c r="Y570" s="96">
        <f t="shared" si="163"/>
        <v>3.3536630665513935E-3</v>
      </c>
      <c r="Z570" s="100">
        <f t="shared" si="158"/>
        <v>4.4172005699983467E-2</v>
      </c>
      <c r="AA570" s="93">
        <v>2.7421779387585699</v>
      </c>
      <c r="AB570" s="95">
        <v>80</v>
      </c>
      <c r="AC570" s="114">
        <f t="shared" si="164"/>
        <v>80</v>
      </c>
      <c r="AD570" s="79">
        <f t="shared" si="171"/>
        <v>8.8566089051449062</v>
      </c>
      <c r="AE570" s="79">
        <f t="shared" si="159"/>
        <v>8.8566089051449062</v>
      </c>
      <c r="AF570" s="80">
        <f t="shared" si="165"/>
        <v>115812.29498896969</v>
      </c>
      <c r="AG570" s="96">
        <f t="shared" si="166"/>
        <v>1.8828185134565183E-2</v>
      </c>
      <c r="AH570" s="100">
        <f t="shared" si="167"/>
        <v>0.24799113225753502</v>
      </c>
    </row>
    <row r="571" spans="1:34">
      <c r="A571" s="20">
        <v>2024</v>
      </c>
      <c r="B571" s="20">
        <v>25</v>
      </c>
      <c r="C571" s="20" t="s">
        <v>34</v>
      </c>
      <c r="D571" s="24">
        <v>13.5428</v>
      </c>
      <c r="E571" s="24">
        <v>16.9044946847368</v>
      </c>
      <c r="F571" s="24">
        <v>22.739416439999999</v>
      </c>
      <c r="G571" s="23">
        <v>30482.763800000001</v>
      </c>
      <c r="H571" s="23">
        <v>30102.820899999999</v>
      </c>
      <c r="I571" s="92">
        <v>32090.845700000002</v>
      </c>
      <c r="J571" s="93">
        <v>9.3083684249999994</v>
      </c>
      <c r="K571" s="94">
        <f t="shared" si="153"/>
        <v>-2.6365761721172003</v>
      </c>
      <c r="L571" s="94">
        <f t="shared" si="154"/>
        <v>-3.4359999999999999</v>
      </c>
      <c r="M571" s="94">
        <f t="shared" si="155"/>
        <v>-0.72932751867828449</v>
      </c>
      <c r="N571" s="94">
        <f t="shared" si="156"/>
        <v>2.5064647342045148</v>
      </c>
      <c r="O571" s="95">
        <v>30</v>
      </c>
      <c r="P571" s="96">
        <f t="shared" si="160"/>
        <v>2.2621865688630587</v>
      </c>
      <c r="Q571" s="97">
        <v>0.77108555355958897</v>
      </c>
      <c r="R571" s="97">
        <v>1.6392438361566199E-3</v>
      </c>
      <c r="S571" s="96">
        <f t="shared" si="161"/>
        <v>4.8091620600676822E-3</v>
      </c>
      <c r="T571" s="98">
        <v>1307637</v>
      </c>
      <c r="U571" s="99">
        <f t="shared" si="162"/>
        <v>29581.188583483836</v>
      </c>
      <c r="V571" s="100">
        <f t="shared" si="157"/>
        <v>6.3342777647576343E-2</v>
      </c>
      <c r="W571" s="97">
        <v>2.6304989698453398</v>
      </c>
      <c r="X571" s="97">
        <v>3.1565987638144075</v>
      </c>
      <c r="Y571" s="96">
        <f t="shared" si="163"/>
        <v>4.0076350500564024E-3</v>
      </c>
      <c r="Z571" s="100">
        <f t="shared" si="158"/>
        <v>5.2785648039646943E-2</v>
      </c>
      <c r="AA571" s="93">
        <v>2.8573490065612099</v>
      </c>
      <c r="AB571" s="95">
        <v>80</v>
      </c>
      <c r="AC571" s="114">
        <f t="shared" si="164"/>
        <v>80</v>
      </c>
      <c r="AD571" s="79">
        <f t="shared" si="171"/>
        <v>11.540035480280189</v>
      </c>
      <c r="AE571" s="79">
        <f t="shared" si="159"/>
        <v>11.540035480280189</v>
      </c>
      <c r="AF571" s="80">
        <f t="shared" si="165"/>
        <v>150901.77375327147</v>
      </c>
      <c r="AG571" s="96">
        <f t="shared" si="166"/>
        <v>2.4532857531503617E-2</v>
      </c>
      <c r="AH571" s="100">
        <f t="shared" si="167"/>
        <v>0.32312891939762001</v>
      </c>
    </row>
    <row r="572" spans="1:34">
      <c r="A572" s="20">
        <v>2025</v>
      </c>
      <c r="B572" s="20">
        <v>26</v>
      </c>
      <c r="C572" s="20" t="s">
        <v>34</v>
      </c>
      <c r="D572" s="24">
        <v>13.496</v>
      </c>
      <c r="E572" s="24">
        <v>17.110416789999999</v>
      </c>
      <c r="F572" s="24">
        <v>21.985510000000001</v>
      </c>
      <c r="G572" s="23">
        <v>30909.934799999999</v>
      </c>
      <c r="H572" s="23">
        <v>30482.157599999999</v>
      </c>
      <c r="I572" s="92">
        <v>32726.960200000001</v>
      </c>
      <c r="J572" s="93">
        <v>9.3083684249999994</v>
      </c>
      <c r="K572" s="94">
        <f t="shared" si="153"/>
        <v>-2.6735239005912002</v>
      </c>
      <c r="L572" s="94">
        <f t="shared" si="154"/>
        <v>-3.5734400000000002</v>
      </c>
      <c r="M572" s="94">
        <f t="shared" si="155"/>
        <v>-0.73821182198775992</v>
      </c>
      <c r="N572" s="94">
        <f t="shared" si="156"/>
        <v>2.3231927024210393</v>
      </c>
      <c r="O572" s="95">
        <v>30</v>
      </c>
      <c r="P572" s="96">
        <f t="shared" si="160"/>
        <v>2.6766083936032197</v>
      </c>
      <c r="Q572" s="97">
        <v>0.77108555355958897</v>
      </c>
      <c r="R572" s="97">
        <v>1.6392438361566199E-3</v>
      </c>
      <c r="S572" s="96">
        <f t="shared" si="161"/>
        <v>5.6901776862041519E-3</v>
      </c>
      <c r="T572" s="98">
        <v>1307637</v>
      </c>
      <c r="U572" s="99">
        <f t="shared" si="162"/>
        <v>35000.321699861335</v>
      </c>
      <c r="V572" s="100">
        <f t="shared" si="157"/>
        <v>7.494687337431033E-2</v>
      </c>
      <c r="W572" s="97">
        <v>2.6304989698453398</v>
      </c>
      <c r="X572" s="97">
        <v>3.1565987638144075</v>
      </c>
      <c r="Y572" s="96">
        <f t="shared" si="163"/>
        <v>4.7418147385034602E-3</v>
      </c>
      <c r="Z572" s="100">
        <f t="shared" si="158"/>
        <v>6.245572781192528E-2</v>
      </c>
      <c r="AA572" s="93">
        <v>2.9725200743638398</v>
      </c>
      <c r="AB572" s="95">
        <v>80</v>
      </c>
      <c r="AC572" s="114">
        <f t="shared" si="164"/>
        <v>80</v>
      </c>
      <c r="AD572" s="79">
        <f t="shared" si="171"/>
        <v>14.265281702789437</v>
      </c>
      <c r="AE572" s="79">
        <f t="shared" si="159"/>
        <v>14.265281702789437</v>
      </c>
      <c r="AF572" s="80">
        <f t="shared" si="165"/>
        <v>186538.10169990471</v>
      </c>
      <c r="AG572" s="96">
        <f t="shared" si="166"/>
        <v>3.0326433940288153E-2</v>
      </c>
      <c r="AH572" s="100">
        <f t="shared" si="167"/>
        <v>0.399437685386828</v>
      </c>
    </row>
    <row r="573" spans="1:34">
      <c r="A573" s="20">
        <v>2026</v>
      </c>
      <c r="B573" s="20">
        <v>27</v>
      </c>
      <c r="C573" s="20" t="s">
        <v>34</v>
      </c>
      <c r="D573" s="24">
        <v>14.25201</v>
      </c>
      <c r="E573" s="24">
        <v>16.991387296842099</v>
      </c>
      <c r="F573" s="24">
        <v>22.12501464</v>
      </c>
      <c r="G573" s="23">
        <v>31343.092000000001</v>
      </c>
      <c r="H573" s="23">
        <v>30866.2745</v>
      </c>
      <c r="I573" s="92">
        <v>33375.684000000001</v>
      </c>
      <c r="J573" s="93">
        <v>9.3083684249999994</v>
      </c>
      <c r="K573" s="94">
        <f t="shared" si="153"/>
        <v>-2.7109893994480001</v>
      </c>
      <c r="L573" s="94">
        <f t="shared" si="154"/>
        <v>-3.7108800000000004</v>
      </c>
      <c r="M573" s="94">
        <f t="shared" si="155"/>
        <v>-0.73307641353495556</v>
      </c>
      <c r="N573" s="94">
        <f t="shared" si="156"/>
        <v>2.1534226120170437</v>
      </c>
      <c r="O573" s="95">
        <v>30</v>
      </c>
      <c r="P573" s="96">
        <f t="shared" si="160"/>
        <v>3.1203547743941455</v>
      </c>
      <c r="Q573" s="97">
        <v>0.77108555355958897</v>
      </c>
      <c r="R573" s="97">
        <v>1.6392438361566199E-3</v>
      </c>
      <c r="S573" s="96">
        <f t="shared" si="161"/>
        <v>6.6335341220372093E-3</v>
      </c>
      <c r="T573" s="98">
        <v>1307637</v>
      </c>
      <c r="U573" s="99">
        <f t="shared" si="162"/>
        <v>40802.913561244372</v>
      </c>
      <c r="V573" s="100">
        <f t="shared" si="157"/>
        <v>8.7372076811214769E-2</v>
      </c>
      <c r="W573" s="97">
        <v>2.6304989698453398</v>
      </c>
      <c r="X573" s="97">
        <v>3.1565987638144075</v>
      </c>
      <c r="Y573" s="96">
        <f t="shared" si="163"/>
        <v>5.5279451016976757E-3</v>
      </c>
      <c r="Z573" s="100">
        <f t="shared" si="158"/>
        <v>7.2810064009345643E-2</v>
      </c>
      <c r="AA573" s="93">
        <v>3.0876911421664799</v>
      </c>
      <c r="AB573" s="95">
        <v>80</v>
      </c>
      <c r="AC573" s="114">
        <f t="shared" si="164"/>
        <v>80</v>
      </c>
      <c r="AD573" s="79">
        <f t="shared" si="171"/>
        <v>17.016397349315369</v>
      </c>
      <c r="AE573" s="79">
        <f t="shared" si="159"/>
        <v>17.016397349315369</v>
      </c>
      <c r="AF573" s="80">
        <f t="shared" si="165"/>
        <v>222512.70780666702</v>
      </c>
      <c r="AG573" s="96">
        <f t="shared" si="166"/>
        <v>3.6175005924684894E-2</v>
      </c>
      <c r="AH573" s="100">
        <f t="shared" si="167"/>
        <v>0.47647081301619171</v>
      </c>
    </row>
    <row r="574" spans="1:34">
      <c r="A574" s="20">
        <v>2027</v>
      </c>
      <c r="B574" s="20">
        <v>28</v>
      </c>
      <c r="C574" s="20" t="s">
        <v>34</v>
      </c>
      <c r="D574" s="24">
        <v>13.53267</v>
      </c>
      <c r="E574" s="24">
        <v>16.4627564084211</v>
      </c>
      <c r="F574" s="24">
        <v>21.760324950000001</v>
      </c>
      <c r="G574" s="23">
        <v>31782.319200000002</v>
      </c>
      <c r="H574" s="23">
        <v>31255.231800000001</v>
      </c>
      <c r="I574" s="92">
        <v>34037.267</v>
      </c>
      <c r="J574" s="93">
        <v>9.3083684249999994</v>
      </c>
      <c r="K574" s="94">
        <f t="shared" si="153"/>
        <v>-2.7489799168848004</v>
      </c>
      <c r="L574" s="94">
        <f t="shared" si="154"/>
        <v>-3.8483200000000002</v>
      </c>
      <c r="M574" s="94">
        <f t="shared" si="155"/>
        <v>-0.71026916248492</v>
      </c>
      <c r="N574" s="94">
        <f t="shared" si="156"/>
        <v>2.0007993456302788</v>
      </c>
      <c r="O574" s="95">
        <v>30</v>
      </c>
      <c r="P574" s="96">
        <f t="shared" si="160"/>
        <v>3.573570642038034</v>
      </c>
      <c r="Q574" s="97">
        <v>0.77108555355958897</v>
      </c>
      <c r="R574" s="97">
        <v>1.6392438361566199E-3</v>
      </c>
      <c r="S574" s="96">
        <f t="shared" si="161"/>
        <v>7.5970216547162992E-3</v>
      </c>
      <c r="T574" s="98">
        <v>1307637</v>
      </c>
      <c r="U574" s="99">
        <f t="shared" si="162"/>
        <v>46729.33193642689</v>
      </c>
      <c r="V574" s="100">
        <f t="shared" si="157"/>
        <v>0.10006243238385369</v>
      </c>
      <c r="W574" s="97">
        <v>2.6304989698453398</v>
      </c>
      <c r="X574" s="97">
        <v>3.1565987638144075</v>
      </c>
      <c r="Y574" s="96">
        <f t="shared" si="163"/>
        <v>6.3308513789302493E-3</v>
      </c>
      <c r="Z574" s="100">
        <f t="shared" si="158"/>
        <v>8.3385360319878074E-2</v>
      </c>
      <c r="AA574" s="93">
        <v>3.2028622099691102</v>
      </c>
      <c r="AB574" s="95">
        <v>80</v>
      </c>
      <c r="AC574" s="114">
        <f t="shared" si="164"/>
        <v>80</v>
      </c>
      <c r="AD574" s="79">
        <f t="shared" si="171"/>
        <v>19.773527350660185</v>
      </c>
      <c r="AE574" s="79">
        <f t="shared" si="159"/>
        <v>19.773527350660185</v>
      </c>
      <c r="AF574" s="80">
        <f t="shared" si="165"/>
        <v>258565.95984235231</v>
      </c>
      <c r="AG574" s="96">
        <f t="shared" si="166"/>
        <v>4.2036363771843312E-2</v>
      </c>
      <c r="AH574" s="100">
        <f t="shared" si="167"/>
        <v>0.55367234671127497</v>
      </c>
    </row>
    <row r="575" spans="1:34">
      <c r="A575" s="20">
        <v>2028</v>
      </c>
      <c r="B575" s="20">
        <v>29</v>
      </c>
      <c r="C575" s="20" t="s">
        <v>34</v>
      </c>
      <c r="D575" s="24">
        <v>13.524850000000001</v>
      </c>
      <c r="E575" s="24">
        <v>17.181337846315799</v>
      </c>
      <c r="F575" s="24">
        <v>23.532350000000001</v>
      </c>
      <c r="G575" s="23">
        <v>32227.7016</v>
      </c>
      <c r="H575" s="23">
        <v>31649.090499999998</v>
      </c>
      <c r="I575" s="92">
        <v>34711.964099999997</v>
      </c>
      <c r="J575" s="93">
        <v>9.3083684249999994</v>
      </c>
      <c r="K575" s="94">
        <f t="shared" si="153"/>
        <v>-2.7875028221904001</v>
      </c>
      <c r="L575" s="94">
        <f t="shared" si="154"/>
        <v>-3.98576</v>
      </c>
      <c r="M575" s="94">
        <f t="shared" si="155"/>
        <v>-0.74127164004144885</v>
      </c>
      <c r="N575" s="94">
        <f t="shared" si="156"/>
        <v>1.7938339627681503</v>
      </c>
      <c r="O575" s="95">
        <v>30</v>
      </c>
      <c r="P575" s="96">
        <f t="shared" si="160"/>
        <v>4.2780993417705808</v>
      </c>
      <c r="Q575" s="97">
        <v>0.77108555355958897</v>
      </c>
      <c r="R575" s="97">
        <v>1.6392438361566199E-3</v>
      </c>
      <c r="S575" s="96">
        <f t="shared" si="161"/>
        <v>9.0947728745396205E-3</v>
      </c>
      <c r="T575" s="98">
        <v>1307637</v>
      </c>
      <c r="U575" s="99">
        <f t="shared" si="162"/>
        <v>55942.009889748573</v>
      </c>
      <c r="V575" s="100">
        <f t="shared" si="157"/>
        <v>0.11978971986214665</v>
      </c>
      <c r="W575" s="97">
        <v>2.6304989698453398</v>
      </c>
      <c r="X575" s="97">
        <v>3.1565987638144075</v>
      </c>
      <c r="Y575" s="96">
        <f t="shared" si="163"/>
        <v>7.578977395449684E-3</v>
      </c>
      <c r="Z575" s="100">
        <f t="shared" si="158"/>
        <v>9.9824766551788902E-2</v>
      </c>
      <c r="AA575" s="93">
        <v>3.3180332777717498</v>
      </c>
      <c r="AB575" s="95">
        <v>80</v>
      </c>
      <c r="AC575" s="114">
        <f t="shared" si="164"/>
        <v>80</v>
      </c>
      <c r="AD575" s="79">
        <f t="shared" si="171"/>
        <v>22.778515052059578</v>
      </c>
      <c r="AE575" s="79">
        <f t="shared" si="159"/>
        <v>22.778515052059578</v>
      </c>
      <c r="AF575" s="80">
        <f t="shared" si="165"/>
        <v>297860.29087130033</v>
      </c>
      <c r="AG575" s="96">
        <f t="shared" si="166"/>
        <v>4.842464007206157E-2</v>
      </c>
      <c r="AH575" s="100">
        <f t="shared" si="167"/>
        <v>0.63781406624199777</v>
      </c>
    </row>
    <row r="576" spans="1:34">
      <c r="A576" s="20">
        <v>2029</v>
      </c>
      <c r="B576" s="20">
        <v>30</v>
      </c>
      <c r="C576" s="20" t="s">
        <v>34</v>
      </c>
      <c r="D576" s="24">
        <v>12.888120000000001</v>
      </c>
      <c r="E576" s="24">
        <v>17.313784351578999</v>
      </c>
      <c r="F576" s="24">
        <v>22.43190938</v>
      </c>
      <c r="G576" s="23">
        <v>32679.3253</v>
      </c>
      <c r="H576" s="23">
        <v>32047.9123</v>
      </c>
      <c r="I576" s="92">
        <v>35400.035199999998</v>
      </c>
      <c r="J576" s="93">
        <v>9.3083684249999994</v>
      </c>
      <c r="K576" s="94">
        <f t="shared" si="153"/>
        <v>-2.8265655624982</v>
      </c>
      <c r="L576" s="94">
        <f t="shared" si="154"/>
        <v>-4.1232000000000006</v>
      </c>
      <c r="M576" s="94">
        <f t="shared" si="155"/>
        <v>-0.74698591206452436</v>
      </c>
      <c r="N576" s="94">
        <f t="shared" si="156"/>
        <v>1.6116169504372748</v>
      </c>
      <c r="O576" s="95">
        <v>30</v>
      </c>
      <c r="P576" s="96">
        <f t="shared" si="160"/>
        <v>4.9909272685189361</v>
      </c>
      <c r="Q576" s="97">
        <v>0.77108555355958897</v>
      </c>
      <c r="R576" s="97">
        <v>1.6392438361566199E-3</v>
      </c>
      <c r="S576" s="96">
        <f t="shared" si="161"/>
        <v>1.0610167346357127E-2</v>
      </c>
      <c r="T576" s="98">
        <v>1307637</v>
      </c>
      <c r="U576" s="99">
        <f t="shared" si="162"/>
        <v>65263.211606242963</v>
      </c>
      <c r="V576" s="100">
        <f t="shared" si="157"/>
        <v>0.13974939139697365</v>
      </c>
      <c r="W576" s="97">
        <v>2.6304989698453398</v>
      </c>
      <c r="X576" s="97">
        <v>3.1565987638144075</v>
      </c>
      <c r="Y576" s="96">
        <f t="shared" si="163"/>
        <v>8.8418061219642744E-3</v>
      </c>
      <c r="Z576" s="100">
        <f t="shared" si="158"/>
        <v>0.1164578261641447</v>
      </c>
      <c r="AA576" s="93">
        <v>3.4332043455743499</v>
      </c>
      <c r="AB576" s="95">
        <v>80</v>
      </c>
      <c r="AC576" s="114">
        <f t="shared" si="164"/>
        <v>80</v>
      </c>
      <c r="AD576" s="79">
        <f t="shared" si="171"/>
        <v>25.788346848440703</v>
      </c>
      <c r="AE576" s="79">
        <f t="shared" si="159"/>
        <v>25.788346848440703</v>
      </c>
      <c r="AF576" s="80">
        <f t="shared" si="165"/>
        <v>337217.96507854457</v>
      </c>
      <c r="AG576" s="96">
        <f t="shared" si="166"/>
        <v>5.4823214390189667E-2</v>
      </c>
      <c r="AH576" s="100">
        <f t="shared" si="167"/>
        <v>0.72209142375923963</v>
      </c>
    </row>
    <row r="577" spans="1:34">
      <c r="A577" s="20">
        <v>2030</v>
      </c>
      <c r="B577" s="20">
        <v>31</v>
      </c>
      <c r="C577" s="20" t="s">
        <v>34</v>
      </c>
      <c r="D577" s="24">
        <v>13.95973</v>
      </c>
      <c r="E577" s="24">
        <v>16.551866242631601</v>
      </c>
      <c r="F577" s="24">
        <v>22.553789210000001</v>
      </c>
      <c r="G577" s="23">
        <v>33137.277900000001</v>
      </c>
      <c r="H577" s="23">
        <v>32451.7598</v>
      </c>
      <c r="I577" s="92">
        <v>36101.7454</v>
      </c>
      <c r="J577" s="93">
        <v>9.3083684249999994</v>
      </c>
      <c r="K577" s="94">
        <f t="shared" si="153"/>
        <v>-2.8661757146826004</v>
      </c>
      <c r="L577" s="94">
        <f t="shared" si="154"/>
        <v>-4.2606400000000004</v>
      </c>
      <c r="M577" s="94">
        <f t="shared" si="155"/>
        <v>-0.71411371717209782</v>
      </c>
      <c r="N577" s="94">
        <f t="shared" si="156"/>
        <v>1.4674389931453007</v>
      </c>
      <c r="O577" s="95">
        <v>30</v>
      </c>
      <c r="P577" s="96">
        <f t="shared" si="160"/>
        <v>5.619965595474036</v>
      </c>
      <c r="Q577" s="97">
        <v>0.77108555355958897</v>
      </c>
      <c r="R577" s="97">
        <v>1.6392438361566199E-3</v>
      </c>
      <c r="S577" s="96">
        <f t="shared" si="161"/>
        <v>1.1947434262339796E-2</v>
      </c>
      <c r="T577" s="98">
        <v>1307637</v>
      </c>
      <c r="U577" s="99">
        <f t="shared" si="162"/>
        <v>73488.749513688817</v>
      </c>
      <c r="V577" s="100">
        <f t="shared" si="157"/>
        <v>0.15736289658905239</v>
      </c>
      <c r="W577" s="97">
        <v>2.6304989698453398</v>
      </c>
      <c r="X577" s="97">
        <v>3.1565987638144075</v>
      </c>
      <c r="Y577" s="96">
        <f t="shared" si="163"/>
        <v>9.9561952186164974E-3</v>
      </c>
      <c r="Z577" s="100">
        <f t="shared" si="158"/>
        <v>0.13113574715754367</v>
      </c>
      <c r="AA577" s="93">
        <v>3.54837541337699</v>
      </c>
      <c r="AB577" s="95">
        <v>80</v>
      </c>
      <c r="AC577" s="114">
        <f t="shared" si="164"/>
        <v>80</v>
      </c>
      <c r="AD577" s="79">
        <f t="shared" si="171"/>
        <v>28.710933912994491</v>
      </c>
      <c r="AE577" s="79">
        <f t="shared" si="159"/>
        <v>28.710933912994491</v>
      </c>
      <c r="AF577" s="80">
        <f t="shared" si="165"/>
        <v>375434.79489186377</v>
      </c>
      <c r="AG577" s="96">
        <f t="shared" si="166"/>
        <v>6.1036315918398538E-2</v>
      </c>
      <c r="AH577" s="100">
        <f t="shared" si="167"/>
        <v>0.80392586886371853</v>
      </c>
    </row>
    <row r="578" spans="1:34">
      <c r="A578" s="20">
        <v>2031</v>
      </c>
      <c r="B578" s="20">
        <v>32</v>
      </c>
      <c r="C578" s="20" t="s">
        <v>34</v>
      </c>
      <c r="D578" s="24">
        <v>14.51464</v>
      </c>
      <c r="E578" s="24">
        <v>16.852621983157899</v>
      </c>
      <c r="F578" s="24">
        <v>21.501232989999998</v>
      </c>
      <c r="G578" s="23">
        <v>33601.648000000001</v>
      </c>
      <c r="H578" s="23">
        <v>32860.696400000001</v>
      </c>
      <c r="I578" s="92">
        <v>36817.3652</v>
      </c>
      <c r="J578" s="93">
        <v>9.3083684249999994</v>
      </c>
      <c r="K578" s="94">
        <f t="shared" si="153"/>
        <v>-2.9063409421120001</v>
      </c>
      <c r="L578" s="94">
        <f t="shared" si="154"/>
        <v>-4.3980800000000002</v>
      </c>
      <c r="M578" s="94">
        <f t="shared" si="155"/>
        <v>-0.72708952284136441</v>
      </c>
      <c r="N578" s="94">
        <f t="shared" si="156"/>
        <v>1.2768579600466348</v>
      </c>
      <c r="O578" s="95">
        <v>30</v>
      </c>
      <c r="P578" s="96">
        <f t="shared" si="160"/>
        <v>6.5425662878836421</v>
      </c>
      <c r="Q578" s="97">
        <v>0.77108555355958897</v>
      </c>
      <c r="R578" s="97">
        <v>1.6392438361566199E-3</v>
      </c>
      <c r="S578" s="96">
        <f t="shared" si="161"/>
        <v>1.3908782768072631E-2</v>
      </c>
      <c r="T578" s="98">
        <v>1307637</v>
      </c>
      <c r="U578" s="99">
        <f t="shared" si="162"/>
        <v>85553.017529893012</v>
      </c>
      <c r="V578" s="100">
        <f t="shared" si="157"/>
        <v>0.18319634963893622</v>
      </c>
      <c r="W578" s="97">
        <v>2.6304989698453398</v>
      </c>
      <c r="X578" s="97">
        <v>3.4196486607989418</v>
      </c>
      <c r="Y578" s="96">
        <f t="shared" si="163"/>
        <v>1.069906366774818E-2</v>
      </c>
      <c r="Z578" s="100">
        <f t="shared" si="158"/>
        <v>0.14092026895302787</v>
      </c>
      <c r="AA578" s="93">
        <v>3.6635464811796199</v>
      </c>
      <c r="AB578" s="95">
        <v>90</v>
      </c>
      <c r="AC578" s="114">
        <f t="shared" si="164"/>
        <v>90</v>
      </c>
      <c r="AD578" s="79">
        <f t="shared" si="171"/>
        <v>32.223628210968712</v>
      </c>
      <c r="AE578" s="79">
        <f t="shared" si="159"/>
        <v>32.223628210968712</v>
      </c>
      <c r="AF578" s="80">
        <f t="shared" si="165"/>
        <v>421368.08522906498</v>
      </c>
      <c r="AG578" s="96">
        <f t="shared" si="166"/>
        <v>6.8503921101345011E-2</v>
      </c>
      <c r="AH578" s="100">
        <f t="shared" si="167"/>
        <v>0.90228372180257566</v>
      </c>
    </row>
    <row r="579" spans="1:34">
      <c r="A579" s="20">
        <v>2032</v>
      </c>
      <c r="B579" s="20">
        <v>33</v>
      </c>
      <c r="C579" s="20" t="s">
        <v>34</v>
      </c>
      <c r="D579" s="24">
        <v>14.27651</v>
      </c>
      <c r="E579" s="24">
        <v>16.725462248947402</v>
      </c>
      <c r="F579" s="24">
        <v>20.536698479999998</v>
      </c>
      <c r="G579" s="23">
        <v>34072.525600000001</v>
      </c>
      <c r="H579" s="23">
        <v>33274.786099999998</v>
      </c>
      <c r="I579" s="92">
        <v>37547.170299999998</v>
      </c>
      <c r="J579" s="93">
        <v>9.3083684249999994</v>
      </c>
      <c r="K579" s="94">
        <f t="shared" ref="K579:K642" si="172">G579*$AL$3</f>
        <v>-2.9470690292464004</v>
      </c>
      <c r="L579" s="94">
        <f t="shared" ref="L579:L642" si="173">B579*$AL$5</f>
        <v>-4.53552</v>
      </c>
      <c r="M579" s="94">
        <f t="shared" ref="M579:M642" si="174">E579*$AL$4</f>
        <v>-0.72160334326858677</v>
      </c>
      <c r="N579" s="94">
        <f t="shared" ref="N579:N642" si="175">SUM(J579:M579)</f>
        <v>1.1041760524850126</v>
      </c>
      <c r="O579" s="95">
        <v>30</v>
      </c>
      <c r="P579" s="96">
        <f t="shared" si="160"/>
        <v>7.46874737969934</v>
      </c>
      <c r="Q579" s="97">
        <v>0.77108555355958897</v>
      </c>
      <c r="R579" s="97">
        <v>1.6392438361566199E-3</v>
      </c>
      <c r="S579" s="96">
        <f t="shared" si="161"/>
        <v>1.5877742812668207E-2</v>
      </c>
      <c r="T579" s="98">
        <v>1307637</v>
      </c>
      <c r="U579" s="99">
        <f t="shared" si="162"/>
        <v>97664.104173479063</v>
      </c>
      <c r="V579" s="100">
        <f t="shared" ref="V579:V642" si="176">(U579*$AM$12/$AM$13*10^(-6))*($AM$11/$AP$11)+(U579*$AN$12/$AN$13*10^(-6))*($AN$11/$AP$11)+(U579*$AO$12/$AO$13*10^(-6))*($AO$11/$AP$11)+(U579*$AL$12/$AL$13*10^(-6))*($AL$11/$AP$11)</f>
        <v>0.20913005633128762</v>
      </c>
      <c r="W579" s="97">
        <v>2.6304989698453398</v>
      </c>
      <c r="X579" s="97">
        <v>3.4196486607989418</v>
      </c>
      <c r="Y579" s="96">
        <f t="shared" si="163"/>
        <v>1.2213648317437084E-2</v>
      </c>
      <c r="Z579" s="100">
        <f t="shared" ref="Z579:Z642" si="177">IF(AND(A579&gt;=2000,A579&lt;=2020),(U579*$AM$12/$AM$13*10^(-6))*($AM$11/$AP$11)+(U579*$AN$12/$AN$13*10^(-6))*($AN$11/$AP$11)+(U579*$AO$12/$AO$13*10^(-6))*($AO$11/$AP$11)+(U579*$AL$12/$AL$13*10^(-6))*($AL$11/$AP$11),IF(AND(A579&gt;=2021,A579&lt;=2030),(U579*$AM$12/$AM$14*10^(-6))*($AM$11/$AP$11)+(U579*$AN$12/$AN$14*10^(-6))*($AN$11/$AP$11)+(U579*$AO$12/$AO$14*10^(-6))*($AO$11/$AP$11)+(U579*$AL$12/$AL$14*10^(-6))*($AL$11/$AP$11),IF(AND(A579&gt;=2031,A579&lt;=2040),(U579*$AM$12/$AM$15*10^(-6))*($AM$11/$AP$11)+(U579*$AN$12/$AN$15*10^(-6))*($AN$11/$AP$11)+(U579*$AO$12/$AO$15*10^(-6))*($AO$11/$AP$11)+(U579*$AL$12/$AL$15*10^(-6))*($AL$11/$AP$11),(U579*$AM$12/$AM$16*10^(-6))*($AM$11/$AP$11)+(U579*$AN$12/$AN$16*10^(-6))*($AN$11/$AP$11)+(U579*$AO$12/$AO$16*10^(-6))*($AO$11/$AP$11)+(U579*$AL$12/$AL$16*10^(-6))*($AL$11/$AP$11))))</f>
        <v>0.16086927410099044</v>
      </c>
      <c r="AA579" s="93">
        <v>3.77871754898226</v>
      </c>
      <c r="AB579" s="95">
        <v>90</v>
      </c>
      <c r="AC579" s="114">
        <f t="shared" si="164"/>
        <v>90</v>
      </c>
      <c r="AD579" s="79">
        <f t="shared" si="171"/>
        <v>35.736447776314947</v>
      </c>
      <c r="AE579" s="79">
        <f t="shared" ref="AE579:AE642" si="178">IF(AD579&lt;100,AD579,100)</f>
        <v>35.736447776314947</v>
      </c>
      <c r="AF579" s="80">
        <f t="shared" si="165"/>
        <v>467303.01360877149</v>
      </c>
      <c r="AG579" s="96">
        <f t="shared" si="166"/>
        <v>7.5971792589069873E-2</v>
      </c>
      <c r="AH579" s="100">
        <f t="shared" si="167"/>
        <v>1.0006450823138855</v>
      </c>
    </row>
    <row r="580" spans="1:34">
      <c r="A580" s="20">
        <v>2033</v>
      </c>
      <c r="B580" s="20">
        <v>34</v>
      </c>
      <c r="C580" s="20" t="s">
        <v>34</v>
      </c>
      <c r="D580" s="24">
        <v>14.36716</v>
      </c>
      <c r="E580" s="24">
        <v>17.466104779999998</v>
      </c>
      <c r="F580" s="24">
        <v>24.257066139999999</v>
      </c>
      <c r="G580" s="23">
        <v>34550.001799999998</v>
      </c>
      <c r="H580" s="23">
        <v>33694.0939</v>
      </c>
      <c r="I580" s="92">
        <v>38291.441700000003</v>
      </c>
      <c r="J580" s="93">
        <v>9.3083684249999994</v>
      </c>
      <c r="K580" s="94">
        <f t="shared" si="172"/>
        <v>-2.9883678556891997</v>
      </c>
      <c r="L580" s="94">
        <f t="shared" si="173"/>
        <v>-4.6729599999999998</v>
      </c>
      <c r="M580" s="94">
        <f t="shared" si="174"/>
        <v>-0.75355762462831999</v>
      </c>
      <c r="N580" s="94">
        <f t="shared" si="175"/>
        <v>0.89348294468247991</v>
      </c>
      <c r="O580" s="95">
        <v>30</v>
      </c>
      <c r="P580" s="96">
        <f t="shared" ref="P580:P643" si="179">O580/(EXP(N580)+1)</f>
        <v>8.711747795906005</v>
      </c>
      <c r="Q580" s="97">
        <v>0.77108555355958897</v>
      </c>
      <c r="R580" s="97">
        <v>1.6392438361566199E-3</v>
      </c>
      <c r="S580" s="96">
        <f t="shared" ref="S580:S643" si="180">R580*P580/Q580</f>
        <v>1.8520226206632382E-2</v>
      </c>
      <c r="T580" s="98">
        <v>1307637</v>
      </c>
      <c r="U580" s="99">
        <f t="shared" ref="U580:U643" si="181">T580*P580/100</f>
        <v>113918.03752595141</v>
      </c>
      <c r="V580" s="100">
        <f t="shared" si="176"/>
        <v>0.24393492170505504</v>
      </c>
      <c r="W580" s="97">
        <v>2.6304989698453398</v>
      </c>
      <c r="X580" s="97">
        <v>3.4196486607989418</v>
      </c>
      <c r="Y580" s="96">
        <f t="shared" ref="Y580:Y643" si="182">(P580/Q580)*(W580/X580)*R580</f>
        <v>1.4246327851255682E-2</v>
      </c>
      <c r="Z580" s="100">
        <f t="shared" si="177"/>
        <v>0.1876422474654269</v>
      </c>
      <c r="AA580" s="93">
        <v>3.8938886167848898</v>
      </c>
      <c r="AB580" s="95">
        <v>90</v>
      </c>
      <c r="AC580" s="114">
        <f t="shared" ref="AC580:AC643" si="183">IF(AB580&gt;=AA580,AB580,AA580)</f>
        <v>90</v>
      </c>
      <c r="AD580" s="79">
        <f t="shared" si="171"/>
        <v>39.562631534018067</v>
      </c>
      <c r="AE580" s="79">
        <f t="shared" si="178"/>
        <v>39.562631534018067</v>
      </c>
      <c r="AF580" s="80">
        <f t="shared" ref="AF580:AF643" si="184">AE580*T580/100</f>
        <v>517335.60811248777</v>
      </c>
      <c r="AG580" s="96">
        <f t="shared" ref="AG580:AG643" si="185">(AE580/Q580)*R580</f>
        <v>8.4105842192078964E-2</v>
      </c>
      <c r="AH580" s="100">
        <f t="shared" ref="AH580:AH643" si="186">(AF580*$AM$12/$AM$13*10^(-6))*($AM$11/$AP$11)+(AF580*$AN$12/$AN$13*10^(-6))*($AN$11/$AP$11)+(AF580*$AO$12/$AO$13*10^(-6))*($AO$11/$AP$11)+(AF580*$AL$12/$AL$13*10^(-6))*($AL$11/$AP$11)</f>
        <v>1.1077808554365962</v>
      </c>
    </row>
    <row r="581" spans="1:34">
      <c r="A581" s="20">
        <v>2034</v>
      </c>
      <c r="B581" s="20">
        <v>35</v>
      </c>
      <c r="C581" s="20" t="s">
        <v>34</v>
      </c>
      <c r="D581" s="24">
        <v>13.83165</v>
      </c>
      <c r="E581" s="24">
        <v>17.453933333157899</v>
      </c>
      <c r="F581" s="24">
        <v>21.171493420000001</v>
      </c>
      <c r="G581" s="23">
        <v>35034.169199999997</v>
      </c>
      <c r="H581" s="23">
        <v>34118.685599999997</v>
      </c>
      <c r="I581" s="92">
        <v>39050.4663</v>
      </c>
      <c r="J581" s="93">
        <v>9.3083684249999994</v>
      </c>
      <c r="K581" s="94">
        <f t="shared" si="172"/>
        <v>-3.0302454307847997</v>
      </c>
      <c r="L581" s="94">
        <f t="shared" si="173"/>
        <v>-4.8104000000000005</v>
      </c>
      <c r="M581" s="94">
        <f t="shared" si="174"/>
        <v>-0.75303249972576436</v>
      </c>
      <c r="N581" s="94">
        <f t="shared" si="175"/>
        <v>0.71469049448943489</v>
      </c>
      <c r="O581" s="95">
        <v>30</v>
      </c>
      <c r="P581" s="96">
        <f t="shared" si="179"/>
        <v>9.8568972596404567</v>
      </c>
      <c r="Q581" s="97">
        <v>0.77108555355958897</v>
      </c>
      <c r="R581" s="97">
        <v>1.6392438361566199E-3</v>
      </c>
      <c r="S581" s="96">
        <f t="shared" si="180"/>
        <v>2.0954689141697205E-2</v>
      </c>
      <c r="T581" s="98">
        <v>1307637</v>
      </c>
      <c r="U581" s="99">
        <f t="shared" si="181"/>
        <v>128892.43561904467</v>
      </c>
      <c r="V581" s="100">
        <f t="shared" si="176"/>
        <v>0.27599989320341767</v>
      </c>
      <c r="W581" s="97">
        <v>2.6304989698453398</v>
      </c>
      <c r="X581" s="97">
        <v>3.4196486607989418</v>
      </c>
      <c r="Y581" s="96">
        <f t="shared" si="182"/>
        <v>1.6118991647459391E-2</v>
      </c>
      <c r="Z581" s="100">
        <f t="shared" si="177"/>
        <v>0.21230761015647506</v>
      </c>
      <c r="AA581" s="93">
        <v>4.0090596845875304</v>
      </c>
      <c r="AB581" s="95">
        <v>90</v>
      </c>
      <c r="AC581" s="114">
        <f t="shared" si="183"/>
        <v>90</v>
      </c>
      <c r="AD581" s="79">
        <f t="shared" si="171"/>
        <v>43.287509207214889</v>
      </c>
      <c r="AE581" s="79">
        <f t="shared" si="178"/>
        <v>43.287509207214889</v>
      </c>
      <c r="AF581" s="80">
        <f t="shared" si="184"/>
        <v>566043.48677194852</v>
      </c>
      <c r="AG581" s="96">
        <f t="shared" si="185"/>
        <v>9.2024526102104307E-2</v>
      </c>
      <c r="AH581" s="100">
        <f t="shared" si="186"/>
        <v>1.2120799886138878</v>
      </c>
    </row>
    <row r="582" spans="1:34">
      <c r="A582" s="20">
        <v>2035</v>
      </c>
      <c r="B582" s="20">
        <v>36</v>
      </c>
      <c r="C582" s="20" t="s">
        <v>34</v>
      </c>
      <c r="D582" s="24">
        <v>14.805540000000001</v>
      </c>
      <c r="E582" s="24">
        <v>17.313074091579001</v>
      </c>
      <c r="F582" s="24">
        <v>21.822140000000001</v>
      </c>
      <c r="G582" s="23">
        <v>35525.121400000004</v>
      </c>
      <c r="H582" s="23">
        <v>34548.627699999997</v>
      </c>
      <c r="I582" s="92">
        <v>39824.536500000002</v>
      </c>
      <c r="J582" s="93">
        <v>9.3083684249999994</v>
      </c>
      <c r="K582" s="94">
        <f t="shared" si="172"/>
        <v>-3.0727098503716004</v>
      </c>
      <c r="L582" s="94">
        <f t="shared" si="173"/>
        <v>-4.9478400000000002</v>
      </c>
      <c r="M582" s="94">
        <f t="shared" si="174"/>
        <v>-0.74695526860708439</v>
      </c>
      <c r="N582" s="94">
        <f t="shared" si="175"/>
        <v>0.54086330602131438</v>
      </c>
      <c r="O582" s="95">
        <v>30</v>
      </c>
      <c r="P582" s="96">
        <f t="shared" si="179"/>
        <v>11.039603344305963</v>
      </c>
      <c r="Q582" s="97">
        <v>0.77108555355958897</v>
      </c>
      <c r="R582" s="97">
        <v>1.6392438361566199E-3</v>
      </c>
      <c r="S582" s="96">
        <f t="shared" si="180"/>
        <v>2.3468993359073567E-2</v>
      </c>
      <c r="T582" s="98">
        <v>1307637</v>
      </c>
      <c r="U582" s="99">
        <f t="shared" si="181"/>
        <v>144357.93798338214</v>
      </c>
      <c r="V582" s="100">
        <f t="shared" si="176"/>
        <v>0.30911647588256164</v>
      </c>
      <c r="W582" s="97">
        <v>2.6304989698453398</v>
      </c>
      <c r="X582" s="97">
        <v>3.4196486607989418</v>
      </c>
      <c r="Y582" s="96">
        <f t="shared" si="182"/>
        <v>1.8053071814671973E-2</v>
      </c>
      <c r="Z582" s="100">
        <f t="shared" si="177"/>
        <v>0.23778190452504741</v>
      </c>
      <c r="AA582" s="93">
        <v>4.1242307523901598</v>
      </c>
      <c r="AB582" s="95">
        <v>90</v>
      </c>
      <c r="AC582" s="114">
        <f t="shared" si="183"/>
        <v>90</v>
      </c>
      <c r="AD582" s="79">
        <f t="shared" si="171"/>
        <v>47.046488369308683</v>
      </c>
      <c r="AE582" s="79">
        <f t="shared" si="178"/>
        <v>47.046488369308683</v>
      </c>
      <c r="AF582" s="80">
        <f t="shared" si="184"/>
        <v>615197.28911777702</v>
      </c>
      <c r="AG582" s="96">
        <f t="shared" si="185"/>
        <v>0.10001570606035681</v>
      </c>
      <c r="AH582" s="100">
        <f t="shared" si="186"/>
        <v>1.3173339869019456</v>
      </c>
    </row>
    <row r="583" spans="1:34">
      <c r="A583" s="20">
        <v>2036</v>
      </c>
      <c r="B583" s="20">
        <v>37</v>
      </c>
      <c r="C583" s="20" t="s">
        <v>34</v>
      </c>
      <c r="D583" s="24">
        <v>13.5054</v>
      </c>
      <c r="E583" s="24">
        <v>16.556065283684202</v>
      </c>
      <c r="F583" s="24">
        <v>20.638010470000001</v>
      </c>
      <c r="G583" s="23">
        <v>36022.953600000001</v>
      </c>
      <c r="H583" s="23">
        <v>34983.987699999998</v>
      </c>
      <c r="I583" s="92">
        <v>40613.950599999996</v>
      </c>
      <c r="J583" s="93">
        <v>9.3083684249999994</v>
      </c>
      <c r="K583" s="94">
        <f t="shared" si="172"/>
        <v>-3.1157693486784002</v>
      </c>
      <c r="L583" s="94">
        <f t="shared" si="173"/>
        <v>-5.08528</v>
      </c>
      <c r="M583" s="94">
        <f t="shared" si="174"/>
        <v>-0.71429488059927126</v>
      </c>
      <c r="N583" s="94">
        <f t="shared" si="175"/>
        <v>0.39302419572232794</v>
      </c>
      <c r="O583" s="95">
        <v>30</v>
      </c>
      <c r="P583" s="96">
        <f t="shared" si="179"/>
        <v>12.089684988730482</v>
      </c>
      <c r="Q583" s="97">
        <v>0.77108555355958897</v>
      </c>
      <c r="R583" s="97">
        <v>1.6392438361566199E-3</v>
      </c>
      <c r="S583" s="96">
        <f t="shared" si="180"/>
        <v>2.5701352472971912E-2</v>
      </c>
      <c r="T583" s="98">
        <v>1307637</v>
      </c>
      <c r="U583" s="99">
        <f t="shared" si="181"/>
        <v>158089.19409608562</v>
      </c>
      <c r="V583" s="100">
        <f t="shared" si="176"/>
        <v>0.33851948314558028</v>
      </c>
      <c r="W583" s="97">
        <v>2.6304989698453398</v>
      </c>
      <c r="X583" s="97">
        <v>3.4196486607989418</v>
      </c>
      <c r="Y583" s="96">
        <f t="shared" si="182"/>
        <v>1.9770271133055319E-2</v>
      </c>
      <c r="Z583" s="100">
        <f t="shared" si="177"/>
        <v>0.26039960241967708</v>
      </c>
      <c r="AA583" s="93">
        <v>4.2394018201927999</v>
      </c>
      <c r="AB583" s="95">
        <v>90</v>
      </c>
      <c r="AC583" s="114">
        <f t="shared" si="183"/>
        <v>90</v>
      </c>
      <c r="AD583" s="79">
        <f t="shared" si="171"/>
        <v>50.669387959127434</v>
      </c>
      <c r="AE583" s="79">
        <f t="shared" si="178"/>
        <v>50.669387959127434</v>
      </c>
      <c r="AF583" s="80">
        <f t="shared" si="184"/>
        <v>662571.66462709522</v>
      </c>
      <c r="AG583" s="96">
        <f t="shared" si="185"/>
        <v>0.10771759568104698</v>
      </c>
      <c r="AH583" s="100">
        <f t="shared" si="186"/>
        <v>1.4187776637038638</v>
      </c>
    </row>
    <row r="584" spans="1:34">
      <c r="A584" s="20">
        <v>2037</v>
      </c>
      <c r="B584" s="20">
        <v>38</v>
      </c>
      <c r="C584" s="20" t="s">
        <v>34</v>
      </c>
      <c r="D584" s="24">
        <v>14.09632</v>
      </c>
      <c r="E584" s="24">
        <v>16.767261808947399</v>
      </c>
      <c r="F584" s="24">
        <v>21.16479</v>
      </c>
      <c r="G584" s="23">
        <v>36527.762199999997</v>
      </c>
      <c r="H584" s="23">
        <v>35424.8338</v>
      </c>
      <c r="I584" s="92">
        <v>41419.012699999999</v>
      </c>
      <c r="J584" s="93">
        <v>9.3083684249999994</v>
      </c>
      <c r="K584" s="94">
        <f t="shared" si="172"/>
        <v>-3.1594322637267998</v>
      </c>
      <c r="L584" s="94">
        <f t="shared" si="173"/>
        <v>-5.2227200000000007</v>
      </c>
      <c r="M584" s="94">
        <f t="shared" si="174"/>
        <v>-0.7234067434852266</v>
      </c>
      <c r="N584" s="94">
        <f t="shared" si="175"/>
        <v>0.20280941778797279</v>
      </c>
      <c r="O584" s="95">
        <v>30</v>
      </c>
      <c r="P584" s="96">
        <f t="shared" si="179"/>
        <v>13.484121690747957</v>
      </c>
      <c r="Q584" s="97">
        <v>0.77108555355958897</v>
      </c>
      <c r="R584" s="97">
        <v>1.6392438361566199E-3</v>
      </c>
      <c r="S584" s="96">
        <f t="shared" si="180"/>
        <v>2.8665772903546174E-2</v>
      </c>
      <c r="T584" s="98">
        <v>1307637</v>
      </c>
      <c r="U584" s="99">
        <f t="shared" si="181"/>
        <v>176323.36435324588</v>
      </c>
      <c r="V584" s="100">
        <f t="shared" si="176"/>
        <v>0.37756466853181686</v>
      </c>
      <c r="W584" s="97">
        <v>2.6304989698453398</v>
      </c>
      <c r="X584" s="97">
        <v>3.4196486607989418</v>
      </c>
      <c r="Y584" s="96">
        <f t="shared" si="182"/>
        <v>2.2050594541189367E-2</v>
      </c>
      <c r="Z584" s="100">
        <f t="shared" si="177"/>
        <v>0.29043436040908988</v>
      </c>
      <c r="AA584" s="93">
        <v>4.3545728879954302</v>
      </c>
      <c r="AB584" s="95">
        <v>90</v>
      </c>
      <c r="AC584" s="114">
        <f t="shared" si="183"/>
        <v>90</v>
      </c>
      <c r="AD584" s="79">
        <f t="shared" si="171"/>
        <v>54.63318747450505</v>
      </c>
      <c r="AE584" s="79">
        <f t="shared" si="178"/>
        <v>54.63318747450505</v>
      </c>
      <c r="AF584" s="80">
        <f t="shared" si="184"/>
        <v>714403.77369599359</v>
      </c>
      <c r="AG584" s="96">
        <f t="shared" si="185"/>
        <v>0.11614420138432867</v>
      </c>
      <c r="AH584" s="100">
        <f t="shared" si="186"/>
        <v>1.5297667725589852</v>
      </c>
    </row>
    <row r="585" spans="1:34">
      <c r="A585" s="20">
        <v>2038</v>
      </c>
      <c r="B585" s="20">
        <v>39</v>
      </c>
      <c r="C585" s="20" t="s">
        <v>34</v>
      </c>
      <c r="D585" s="24">
        <v>14.69975</v>
      </c>
      <c r="E585" s="24">
        <v>17.124342159473699</v>
      </c>
      <c r="F585" s="24">
        <v>22.969190080000001</v>
      </c>
      <c r="G585" s="23">
        <v>37039.644999999997</v>
      </c>
      <c r="H585" s="23">
        <v>35871.235099999998</v>
      </c>
      <c r="I585" s="92">
        <v>42240.033000000003</v>
      </c>
      <c r="J585" s="93">
        <v>9.3083684249999994</v>
      </c>
      <c r="K585" s="94">
        <f t="shared" si="172"/>
        <v>-3.2037070546299997</v>
      </c>
      <c r="L585" s="94">
        <f t="shared" si="173"/>
        <v>-5.3601600000000005</v>
      </c>
      <c r="M585" s="94">
        <f t="shared" si="174"/>
        <v>-0.73881261812833332</v>
      </c>
      <c r="N585" s="94">
        <f t="shared" si="175"/>
        <v>5.6887522416658731E-3</v>
      </c>
      <c r="O585" s="95">
        <v>30</v>
      </c>
      <c r="P585" s="96">
        <f t="shared" si="179"/>
        <v>14.957334473248908</v>
      </c>
      <c r="Q585" s="97">
        <v>0.77108555355958897</v>
      </c>
      <c r="R585" s="97">
        <v>1.6392438361566199E-3</v>
      </c>
      <c r="S585" s="96">
        <f t="shared" si="180"/>
        <v>3.1797662694391805E-2</v>
      </c>
      <c r="T585" s="98">
        <v>1307637</v>
      </c>
      <c r="U585" s="99">
        <f t="shared" si="181"/>
        <v>195587.63978595781</v>
      </c>
      <c r="V585" s="100">
        <f t="shared" si="176"/>
        <v>0.41881563827673263</v>
      </c>
      <c r="W585" s="97">
        <v>2.6304989698453398</v>
      </c>
      <c r="X585" s="97">
        <v>3.4196486607989418</v>
      </c>
      <c r="Y585" s="96">
        <f t="shared" si="182"/>
        <v>2.4459740534147543E-2</v>
      </c>
      <c r="Z585" s="100">
        <f t="shared" si="177"/>
        <v>0.32216587559748666</v>
      </c>
      <c r="AA585" s="93">
        <v>4.4697439557980703</v>
      </c>
      <c r="AB585" s="95">
        <v>90</v>
      </c>
      <c r="AC585" s="114">
        <f t="shared" si="183"/>
        <v>90</v>
      </c>
      <c r="AD585" s="79">
        <f t="shared" si="171"/>
        <v>58.672307938332047</v>
      </c>
      <c r="AE585" s="79">
        <f t="shared" si="178"/>
        <v>58.672307938332047</v>
      </c>
      <c r="AF585" s="80">
        <f t="shared" si="184"/>
        <v>767220.80735556711</v>
      </c>
      <c r="AG585" s="96">
        <f t="shared" si="185"/>
        <v>0.12473093121379732</v>
      </c>
      <c r="AH585" s="100">
        <f t="shared" si="186"/>
        <v>1.6428649197027705</v>
      </c>
    </row>
    <row r="586" spans="1:34">
      <c r="A586" s="20">
        <v>2039</v>
      </c>
      <c r="B586" s="20">
        <v>40</v>
      </c>
      <c r="C586" s="20" t="s">
        <v>34</v>
      </c>
      <c r="D586" s="24">
        <v>15.080450000000001</v>
      </c>
      <c r="E586" s="24">
        <v>17.629559441578898</v>
      </c>
      <c r="F586" s="24">
        <v>22.04369054</v>
      </c>
      <c r="G586" s="23">
        <v>37558.701000000001</v>
      </c>
      <c r="H586" s="23">
        <v>36323.2618</v>
      </c>
      <c r="I586" s="92">
        <v>43077.327799999999</v>
      </c>
      <c r="J586" s="93">
        <v>9.3083684249999994</v>
      </c>
      <c r="K586" s="94">
        <f t="shared" si="172"/>
        <v>-3.2486022842940003</v>
      </c>
      <c r="L586" s="94">
        <f t="shared" si="173"/>
        <v>-5.4976000000000003</v>
      </c>
      <c r="M586" s="94">
        <f t="shared" si="174"/>
        <v>-0.76060971254748</v>
      </c>
      <c r="N586" s="94">
        <f t="shared" si="175"/>
        <v>-0.19844357184148076</v>
      </c>
      <c r="O586" s="95">
        <v>30</v>
      </c>
      <c r="P586" s="96">
        <f t="shared" si="179"/>
        <v>16.483461772318556</v>
      </c>
      <c r="Q586" s="97">
        <v>0.77108555355958897</v>
      </c>
      <c r="R586" s="97">
        <v>1.6392438361566199E-3</v>
      </c>
      <c r="S586" s="96">
        <f t="shared" si="180"/>
        <v>3.504204297961646E-2</v>
      </c>
      <c r="T586" s="98">
        <v>1307637</v>
      </c>
      <c r="U586" s="99">
        <f t="shared" si="181"/>
        <v>215543.84501569319</v>
      </c>
      <c r="V586" s="100">
        <f t="shared" si="176"/>
        <v>0.46154825082842388</v>
      </c>
      <c r="W586" s="97">
        <v>2.6304989698453398</v>
      </c>
      <c r="X586" s="97">
        <v>3.4196486607989418</v>
      </c>
      <c r="Y586" s="96">
        <f t="shared" si="182"/>
        <v>2.6955417676628044E-2</v>
      </c>
      <c r="Z586" s="100">
        <f t="shared" si="177"/>
        <v>0.3550371160218645</v>
      </c>
      <c r="AA586" s="93">
        <v>4.5849150236006997</v>
      </c>
      <c r="AB586" s="95">
        <v>90</v>
      </c>
      <c r="AC586" s="114">
        <f t="shared" si="183"/>
        <v>90</v>
      </c>
      <c r="AD586" s="79">
        <f t="shared" si="171"/>
        <v>62.760887786693687</v>
      </c>
      <c r="AE586" s="79">
        <f t="shared" si="178"/>
        <v>62.760887786693687</v>
      </c>
      <c r="AF586" s="80">
        <f t="shared" si="184"/>
        <v>820684.59022728773</v>
      </c>
      <c r="AG586" s="96">
        <f t="shared" si="185"/>
        <v>0.13342280630356068</v>
      </c>
      <c r="AH586" s="100">
        <f t="shared" si="186"/>
        <v>1.7573479635833169</v>
      </c>
    </row>
    <row r="587" spans="1:34">
      <c r="A587" s="20">
        <v>2040</v>
      </c>
      <c r="B587" s="20">
        <v>41</v>
      </c>
      <c r="C587" s="20" t="s">
        <v>34</v>
      </c>
      <c r="D587" s="24">
        <v>14.40216</v>
      </c>
      <c r="E587" s="24">
        <v>17.875238942105302</v>
      </c>
      <c r="F587" s="24">
        <v>22.929106829999998</v>
      </c>
      <c r="G587" s="23">
        <v>38085.030899999998</v>
      </c>
      <c r="H587" s="23">
        <v>36780.984600000003</v>
      </c>
      <c r="I587" s="92">
        <v>43931.219700000001</v>
      </c>
      <c r="J587" s="93">
        <v>9.3083684249999994</v>
      </c>
      <c r="K587" s="94">
        <f t="shared" si="172"/>
        <v>-3.2941266626646</v>
      </c>
      <c r="L587" s="94">
        <f t="shared" si="173"/>
        <v>-5.63504</v>
      </c>
      <c r="M587" s="94">
        <f t="shared" si="174"/>
        <v>-0.77120930891819117</v>
      </c>
      <c r="N587" s="94">
        <f t="shared" si="175"/>
        <v>-0.3920075465827918</v>
      </c>
      <c r="O587" s="95">
        <v>30</v>
      </c>
      <c r="P587" s="96">
        <f t="shared" si="179"/>
        <v>17.902976451270519</v>
      </c>
      <c r="Q587" s="97">
        <v>0.77108555355958897</v>
      </c>
      <c r="R587" s="97">
        <v>1.6392438361566199E-3</v>
      </c>
      <c r="S587" s="96">
        <f t="shared" si="180"/>
        <v>3.8059776455576365E-2</v>
      </c>
      <c r="T587" s="98">
        <v>1307637</v>
      </c>
      <c r="U587" s="99">
        <f t="shared" si="181"/>
        <v>234105.94417810027</v>
      </c>
      <c r="V587" s="100">
        <f t="shared" si="176"/>
        <v>0.50129563679293143</v>
      </c>
      <c r="W587" s="97">
        <v>2.6304989698453398</v>
      </c>
      <c r="X587" s="97">
        <v>3.4196486607989418</v>
      </c>
      <c r="Y587" s="96">
        <f t="shared" si="182"/>
        <v>2.9276751119674132E-2</v>
      </c>
      <c r="Z587" s="100">
        <f t="shared" si="177"/>
        <v>0.38561202830225494</v>
      </c>
      <c r="AA587" s="93">
        <v>4.7000860914033398</v>
      </c>
      <c r="AB587" s="95">
        <v>90</v>
      </c>
      <c r="AC587" s="114">
        <f t="shared" si="183"/>
        <v>90</v>
      </c>
      <c r="AD587" s="79">
        <f t="shared" si="171"/>
        <v>66.739399882903555</v>
      </c>
      <c r="AE587" s="79">
        <f t="shared" si="178"/>
        <v>66.739399882903555</v>
      </c>
      <c r="AF587" s="80">
        <f t="shared" si="184"/>
        <v>872709.08644680353</v>
      </c>
      <c r="AG587" s="96">
        <f t="shared" si="185"/>
        <v>0.14188068934997494</v>
      </c>
      <c r="AH587" s="100">
        <f t="shared" si="186"/>
        <v>1.8687490348066649</v>
      </c>
    </row>
    <row r="588" spans="1:34">
      <c r="A588" s="20">
        <v>2041</v>
      </c>
      <c r="B588" s="20">
        <v>42</v>
      </c>
      <c r="C588" s="20" t="s">
        <v>34</v>
      </c>
      <c r="D588" s="24">
        <v>14.325340000000001</v>
      </c>
      <c r="E588" s="24">
        <v>17.2368984731579</v>
      </c>
      <c r="F588" s="24">
        <v>22.047111560000001</v>
      </c>
      <c r="G588" s="23">
        <v>38618.736400000002</v>
      </c>
      <c r="H588" s="23">
        <v>37244.475299999998</v>
      </c>
      <c r="I588" s="92">
        <v>44802.037700000001</v>
      </c>
      <c r="J588" s="93">
        <v>9.3083684249999994</v>
      </c>
      <c r="K588" s="94">
        <f t="shared" si="172"/>
        <v>-3.3402889861816001</v>
      </c>
      <c r="L588" s="94">
        <f t="shared" si="173"/>
        <v>-5.7724799999999998</v>
      </c>
      <c r="M588" s="94">
        <f t="shared" si="174"/>
        <v>-0.74366874772592451</v>
      </c>
      <c r="N588" s="94">
        <f t="shared" si="175"/>
        <v>-0.54806930890752459</v>
      </c>
      <c r="O588" s="95">
        <v>30</v>
      </c>
      <c r="P588" s="96">
        <f t="shared" si="179"/>
        <v>19.010626200782674</v>
      </c>
      <c r="Q588" s="97">
        <v>0.77108555355958897</v>
      </c>
      <c r="R588" s="97">
        <v>1.6392438361566199E-3</v>
      </c>
      <c r="S588" s="96">
        <f t="shared" si="180"/>
        <v>4.0414519085789462E-2</v>
      </c>
      <c r="T588" s="98">
        <v>1307637</v>
      </c>
      <c r="U588" s="99">
        <f t="shared" si="181"/>
        <v>248589.98213312853</v>
      </c>
      <c r="V588" s="100">
        <f t="shared" si="176"/>
        <v>0.53231059053744256</v>
      </c>
      <c r="W588" s="97">
        <v>2.6304989698453398</v>
      </c>
      <c r="X588" s="97">
        <v>3.6826985577834757</v>
      </c>
      <c r="Y588" s="96">
        <f t="shared" si="182"/>
        <v>2.8867513632706759E-2</v>
      </c>
      <c r="Z588" s="100">
        <f t="shared" si="177"/>
        <v>0.38022185038388751</v>
      </c>
      <c r="AA588" s="93">
        <v>4.8152571592059701</v>
      </c>
      <c r="AB588" s="95">
        <v>100</v>
      </c>
      <c r="AC588" s="114">
        <f t="shared" si="183"/>
        <v>100</v>
      </c>
      <c r="AD588" s="79">
        <f t="shared" si="171"/>
        <v>70.702591917639538</v>
      </c>
      <c r="AE588" s="79">
        <f t="shared" si="178"/>
        <v>70.702591917639538</v>
      </c>
      <c r="AF588" s="80">
        <f t="shared" si="184"/>
        <v>924533.2518740641</v>
      </c>
      <c r="AG588" s="96">
        <f t="shared" si="185"/>
        <v>0.15030600361562979</v>
      </c>
      <c r="AH588" s="100">
        <f t="shared" si="186"/>
        <v>1.979721133786589</v>
      </c>
    </row>
    <row r="589" spans="1:34">
      <c r="A589" s="20">
        <v>2042</v>
      </c>
      <c r="B589" s="20">
        <v>43</v>
      </c>
      <c r="C589" s="20" t="s">
        <v>34</v>
      </c>
      <c r="D589" s="24">
        <v>15.27449</v>
      </c>
      <c r="E589" s="24">
        <v>17.313265057368401</v>
      </c>
      <c r="F589" s="24">
        <v>22.16035479</v>
      </c>
      <c r="G589" s="23">
        <v>39159.9211</v>
      </c>
      <c r="H589" s="23">
        <v>37713.806600000004</v>
      </c>
      <c r="I589" s="92">
        <v>45690.117299999998</v>
      </c>
      <c r="J589" s="93">
        <v>9.3083684249999994</v>
      </c>
      <c r="K589" s="94">
        <f t="shared" si="172"/>
        <v>-3.3870982156234</v>
      </c>
      <c r="L589" s="94">
        <f t="shared" si="173"/>
        <v>-5.9099200000000005</v>
      </c>
      <c r="M589" s="94">
        <f t="shared" si="174"/>
        <v>-0.74696350763510233</v>
      </c>
      <c r="N589" s="94">
        <f t="shared" si="175"/>
        <v>-0.73561329825850341</v>
      </c>
      <c r="O589" s="95">
        <v>30</v>
      </c>
      <c r="P589" s="96">
        <f t="shared" si="179"/>
        <v>20.281075845597059</v>
      </c>
      <c r="Q589" s="97">
        <v>0.77108555355958897</v>
      </c>
      <c r="R589" s="97">
        <v>1.6392438361566199E-3</v>
      </c>
      <c r="S589" s="96">
        <f t="shared" si="180"/>
        <v>4.3115356547722805E-2</v>
      </c>
      <c r="T589" s="98">
        <v>1307637</v>
      </c>
      <c r="U589" s="99">
        <f t="shared" si="181"/>
        <v>265202.85175509</v>
      </c>
      <c r="V589" s="100">
        <f t="shared" si="176"/>
        <v>0.56788405316495905</v>
      </c>
      <c r="W589" s="97">
        <v>2.6304989698453398</v>
      </c>
      <c r="X589" s="97">
        <v>3.6826985577834757</v>
      </c>
      <c r="Y589" s="96">
        <f t="shared" si="182"/>
        <v>3.0796683248373428E-2</v>
      </c>
      <c r="Z589" s="100">
        <f t="shared" si="177"/>
        <v>0.40563146654639937</v>
      </c>
      <c r="AA589" s="93">
        <v>4.9304282270086102</v>
      </c>
      <c r="AB589" s="95">
        <v>100</v>
      </c>
      <c r="AC589" s="114">
        <f t="shared" si="183"/>
        <v>100</v>
      </c>
      <c r="AD589" s="79">
        <f t="shared" si="171"/>
        <v>74.825128715643658</v>
      </c>
      <c r="AE589" s="79">
        <f t="shared" si="178"/>
        <v>74.825128715643658</v>
      </c>
      <c r="AF589" s="80">
        <f t="shared" si="184"/>
        <v>978441.06838338124</v>
      </c>
      <c r="AG589" s="96">
        <f t="shared" si="185"/>
        <v>0.15907006747892047</v>
      </c>
      <c r="AH589" s="100">
        <f t="shared" si="186"/>
        <v>2.0951549955795041</v>
      </c>
    </row>
    <row r="590" spans="1:34">
      <c r="A590" s="20">
        <v>2043</v>
      </c>
      <c r="B590" s="20">
        <v>44</v>
      </c>
      <c r="C590" s="20" t="s">
        <v>34</v>
      </c>
      <c r="D590" s="24">
        <v>14.63388</v>
      </c>
      <c r="E590" s="24">
        <v>17.9004590957895</v>
      </c>
      <c r="F590" s="24">
        <v>23.16911</v>
      </c>
      <c r="G590" s="23">
        <v>39708.689700000003</v>
      </c>
      <c r="H590" s="23">
        <v>38189.052199999998</v>
      </c>
      <c r="I590" s="92">
        <v>46595.8007</v>
      </c>
      <c r="J590" s="93">
        <v>9.3083684249999994</v>
      </c>
      <c r="K590" s="94">
        <f t="shared" si="172"/>
        <v>-3.4345634069118005</v>
      </c>
      <c r="L590" s="94">
        <f t="shared" si="173"/>
        <v>-6.0473600000000003</v>
      </c>
      <c r="M590" s="94">
        <f t="shared" si="174"/>
        <v>-0.77229740722874229</v>
      </c>
      <c r="N590" s="94">
        <f t="shared" si="175"/>
        <v>-0.94585238914054415</v>
      </c>
      <c r="O590" s="95">
        <v>30</v>
      </c>
      <c r="P590" s="96">
        <f t="shared" si="179"/>
        <v>21.608408865022682</v>
      </c>
      <c r="Q590" s="97">
        <v>0.77108555355958897</v>
      </c>
      <c r="R590" s="97">
        <v>1.6392438361566199E-3</v>
      </c>
      <c r="S590" s="96">
        <f t="shared" si="180"/>
        <v>4.5937121863615808E-2</v>
      </c>
      <c r="T590" s="98">
        <v>1307637</v>
      </c>
      <c r="U590" s="99">
        <f t="shared" si="181"/>
        <v>282559.54943031666</v>
      </c>
      <c r="V590" s="100">
        <f t="shared" si="176"/>
        <v>0.60505028935034111</v>
      </c>
      <c r="W590" s="97">
        <v>2.6304989698453398</v>
      </c>
      <c r="X590" s="97">
        <v>3.6826985577834757</v>
      </c>
      <c r="Y590" s="96">
        <f t="shared" si="182"/>
        <v>3.2812229902582722E-2</v>
      </c>
      <c r="Z590" s="100">
        <f t="shared" si="177"/>
        <v>0.43217877810738647</v>
      </c>
      <c r="AA590" s="93">
        <v>5.0455992948112396</v>
      </c>
      <c r="AB590" s="95">
        <v>100</v>
      </c>
      <c r="AC590" s="114">
        <f t="shared" si="183"/>
        <v>100</v>
      </c>
      <c r="AD590" s="79">
        <f t="shared" si="171"/>
        <v>79.001093756224932</v>
      </c>
      <c r="AE590" s="79">
        <f t="shared" si="178"/>
        <v>79.001093756224932</v>
      </c>
      <c r="AF590" s="80">
        <f t="shared" si="184"/>
        <v>1033047.532361087</v>
      </c>
      <c r="AG590" s="96">
        <f t="shared" si="185"/>
        <v>0.16794771396208646</v>
      </c>
      <c r="AH590" s="100">
        <f t="shared" si="186"/>
        <v>2.2120848848602694</v>
      </c>
    </row>
    <row r="591" spans="1:34">
      <c r="A591" s="20">
        <v>2044</v>
      </c>
      <c r="B591" s="20">
        <v>45</v>
      </c>
      <c r="C591" s="20" t="s">
        <v>34</v>
      </c>
      <c r="D591" s="24">
        <v>14.505509999999999</v>
      </c>
      <c r="E591" s="24">
        <v>17.190580641579</v>
      </c>
      <c r="F591" s="24">
        <v>22.2986</v>
      </c>
      <c r="G591" s="23">
        <v>40265.148500000003</v>
      </c>
      <c r="H591" s="23">
        <v>38670.286500000002</v>
      </c>
      <c r="I591" s="92">
        <v>47519.436900000001</v>
      </c>
      <c r="J591" s="93">
        <v>9.3083684249999994</v>
      </c>
      <c r="K591" s="94">
        <f t="shared" si="172"/>
        <v>-3.4826937543590004</v>
      </c>
      <c r="L591" s="94">
        <f t="shared" si="173"/>
        <v>-6.1848000000000001</v>
      </c>
      <c r="M591" s="94">
        <f t="shared" si="174"/>
        <v>-0.74167041120028443</v>
      </c>
      <c r="N591" s="94">
        <f t="shared" si="175"/>
        <v>-1.1007957405592856</v>
      </c>
      <c r="O591" s="95">
        <v>30</v>
      </c>
      <c r="P591" s="96">
        <f t="shared" si="179"/>
        <v>22.512275211427664</v>
      </c>
      <c r="Q591" s="97">
        <v>0.77108555355958897</v>
      </c>
      <c r="R591" s="97">
        <v>1.6392438361566199E-3</v>
      </c>
      <c r="S591" s="96">
        <f t="shared" si="180"/>
        <v>4.7858643191844491E-2</v>
      </c>
      <c r="T591" s="98">
        <v>1307637</v>
      </c>
      <c r="U591" s="99">
        <f t="shared" si="181"/>
        <v>294378.84020645637</v>
      </c>
      <c r="V591" s="100">
        <f t="shared" si="176"/>
        <v>0.63035916784493529</v>
      </c>
      <c r="W591" s="97">
        <v>2.6304989698453398</v>
      </c>
      <c r="X591" s="97">
        <v>3.6826985577834757</v>
      </c>
      <c r="Y591" s="96">
        <f t="shared" si="182"/>
        <v>3.4184745137031784E-2</v>
      </c>
      <c r="Z591" s="100">
        <f t="shared" si="177"/>
        <v>0.45025654846066798</v>
      </c>
      <c r="AA591" s="93">
        <v>5.1607703626138699</v>
      </c>
      <c r="AB591" s="95">
        <v>100</v>
      </c>
      <c r="AC591" s="114">
        <f t="shared" si="183"/>
        <v>100</v>
      </c>
      <c r="AD591" s="79">
        <f t="shared" si="171"/>
        <v>82.750136991751504</v>
      </c>
      <c r="AE591" s="79">
        <f t="shared" si="178"/>
        <v>82.750136991751504</v>
      </c>
      <c r="AF591" s="80">
        <f t="shared" si="184"/>
        <v>1082071.4088548296</v>
      </c>
      <c r="AG591" s="96">
        <f t="shared" si="185"/>
        <v>0.1759177712235038</v>
      </c>
      <c r="AH591" s="100">
        <f t="shared" si="186"/>
        <v>2.3170606703802323</v>
      </c>
    </row>
    <row r="592" spans="1:34">
      <c r="A592" s="20">
        <v>2045</v>
      </c>
      <c r="B592" s="20">
        <v>46</v>
      </c>
      <c r="C592" s="20" t="s">
        <v>34</v>
      </c>
      <c r="D592" s="24">
        <v>14.99755</v>
      </c>
      <c r="E592" s="24">
        <v>17.263229012105299</v>
      </c>
      <c r="F592" s="24">
        <v>19.959949999999999</v>
      </c>
      <c r="G592" s="23">
        <v>40829.405200000001</v>
      </c>
      <c r="H592" s="23">
        <v>39157.584999999999</v>
      </c>
      <c r="I592" s="92">
        <v>48461.381600000001</v>
      </c>
      <c r="J592" s="93">
        <v>9.3083684249999994</v>
      </c>
      <c r="K592" s="94">
        <f t="shared" si="172"/>
        <v>-3.5314985733688</v>
      </c>
      <c r="L592" s="94">
        <f t="shared" si="173"/>
        <v>-6.3222400000000007</v>
      </c>
      <c r="M592" s="94">
        <f t="shared" si="174"/>
        <v>-0.74480475249827105</v>
      </c>
      <c r="N592" s="94">
        <f t="shared" si="175"/>
        <v>-1.2901749008670729</v>
      </c>
      <c r="O592" s="95">
        <v>30</v>
      </c>
      <c r="P592" s="96">
        <f t="shared" si="179"/>
        <v>23.525303744777229</v>
      </c>
      <c r="Q592" s="97">
        <v>0.77108555355958897</v>
      </c>
      <c r="R592" s="97">
        <v>1.6392438361566199E-3</v>
      </c>
      <c r="S592" s="96">
        <f t="shared" si="180"/>
        <v>5.0012231430501243E-2</v>
      </c>
      <c r="T592" s="98">
        <v>1307637</v>
      </c>
      <c r="U592" s="99">
        <f t="shared" si="181"/>
        <v>307625.5761290926</v>
      </c>
      <c r="V592" s="100">
        <f t="shared" si="176"/>
        <v>0.65872466254896467</v>
      </c>
      <c r="W592" s="97">
        <v>2.6304989698453398</v>
      </c>
      <c r="X592" s="97">
        <v>3.6826985577834757</v>
      </c>
      <c r="Y592" s="96">
        <f t="shared" si="182"/>
        <v>3.5723022450358029E-2</v>
      </c>
      <c r="Z592" s="100">
        <f t="shared" si="177"/>
        <v>0.4705176161064033</v>
      </c>
      <c r="AA592" s="93">
        <v>5.27594143041651</v>
      </c>
      <c r="AB592" s="95">
        <v>100</v>
      </c>
      <c r="AC592" s="114">
        <f t="shared" si="183"/>
        <v>100</v>
      </c>
      <c r="AD592" s="79">
        <f t="shared" si="171"/>
        <v>86.604887282188585</v>
      </c>
      <c r="AE592" s="79">
        <f t="shared" si="178"/>
        <v>86.604887282188585</v>
      </c>
      <c r="AF592" s="80">
        <f t="shared" si="184"/>
        <v>1132477.5499101924</v>
      </c>
      <c r="AG592" s="96">
        <f t="shared" si="185"/>
        <v>0.18411255016126482</v>
      </c>
      <c r="AH592" s="100">
        <f t="shared" si="186"/>
        <v>2.4249963260396163</v>
      </c>
    </row>
    <row r="593" spans="1:34">
      <c r="A593" s="20">
        <v>2046</v>
      </c>
      <c r="B593" s="20">
        <v>47</v>
      </c>
      <c r="C593" s="20" t="s">
        <v>34</v>
      </c>
      <c r="D593" s="24">
        <v>15.172510000000001</v>
      </c>
      <c r="E593" s="24">
        <v>17.568442195263199</v>
      </c>
      <c r="F593" s="24">
        <v>21.708410000000001</v>
      </c>
      <c r="G593" s="23">
        <v>41401.569100000001</v>
      </c>
      <c r="H593" s="23">
        <v>39651.024100000002</v>
      </c>
      <c r="I593" s="92">
        <v>49421.997900000002</v>
      </c>
      <c r="J593" s="93">
        <v>9.3083684249999994</v>
      </c>
      <c r="K593" s="94">
        <f t="shared" si="172"/>
        <v>-3.5809873177354001</v>
      </c>
      <c r="L593" s="94">
        <f t="shared" si="173"/>
        <v>-6.4596800000000005</v>
      </c>
      <c r="M593" s="94">
        <f t="shared" si="174"/>
        <v>-0.75797287007243552</v>
      </c>
      <c r="N593" s="94">
        <f t="shared" si="175"/>
        <v>-1.4902717628078368</v>
      </c>
      <c r="O593" s="95">
        <v>30</v>
      </c>
      <c r="P593" s="96">
        <f t="shared" si="179"/>
        <v>24.483571775593877</v>
      </c>
      <c r="Q593" s="97">
        <v>0.77108555355958897</v>
      </c>
      <c r="R593" s="97">
        <v>1.6392438361566199E-3</v>
      </c>
      <c r="S593" s="96">
        <f t="shared" si="180"/>
        <v>5.2049404809837198E-2</v>
      </c>
      <c r="T593" s="98">
        <v>1307637</v>
      </c>
      <c r="U593" s="99">
        <f t="shared" si="181"/>
        <v>320156.24345922249</v>
      </c>
      <c r="V593" s="100">
        <f t="shared" si="176"/>
        <v>0.685556825571357</v>
      </c>
      <c r="W593" s="97">
        <v>2.6304989698453398</v>
      </c>
      <c r="X593" s="97">
        <v>3.6826985577834757</v>
      </c>
      <c r="Y593" s="96">
        <f t="shared" si="182"/>
        <v>3.7178146292740862E-2</v>
      </c>
      <c r="Z593" s="100">
        <f t="shared" si="177"/>
        <v>0.48968344683668363</v>
      </c>
      <c r="AA593" s="93">
        <v>5.3911124982191403</v>
      </c>
      <c r="AB593" s="95">
        <v>100</v>
      </c>
      <c r="AC593" s="114">
        <f t="shared" si="183"/>
        <v>100</v>
      </c>
      <c r="AD593" s="79">
        <f t="shared" si="171"/>
        <v>90.401421938058661</v>
      </c>
      <c r="AE593" s="79">
        <f t="shared" si="178"/>
        <v>90.401421938058661</v>
      </c>
      <c r="AF593" s="80">
        <f t="shared" si="184"/>
        <v>1182122.4417881721</v>
      </c>
      <c r="AG593" s="96">
        <f t="shared" si="185"/>
        <v>0.1921835690056207</v>
      </c>
      <c r="AH593" s="100">
        <f t="shared" si="186"/>
        <v>2.5313019039473477</v>
      </c>
    </row>
    <row r="594" spans="1:34">
      <c r="A594" s="20">
        <v>2047</v>
      </c>
      <c r="B594" s="20">
        <v>48</v>
      </c>
      <c r="C594" s="20" t="s">
        <v>34</v>
      </c>
      <c r="D594" s="24">
        <v>15.201549999999999</v>
      </c>
      <c r="E594" s="24">
        <v>17.3930043457895</v>
      </c>
      <c r="F594" s="24">
        <v>22.57656214</v>
      </c>
      <c r="G594" s="23">
        <v>41981.751100000001</v>
      </c>
      <c r="H594" s="23">
        <v>40150.681199999999</v>
      </c>
      <c r="I594" s="92">
        <v>50401.6558</v>
      </c>
      <c r="J594" s="93">
        <v>9.3083684249999994</v>
      </c>
      <c r="K594" s="94">
        <f t="shared" si="172"/>
        <v>-3.6311695796434003</v>
      </c>
      <c r="L594" s="94">
        <f t="shared" si="173"/>
        <v>-6.5971200000000003</v>
      </c>
      <c r="M594" s="94">
        <f t="shared" si="174"/>
        <v>-0.75040377949474224</v>
      </c>
      <c r="N594" s="94">
        <f t="shared" si="175"/>
        <v>-1.670324934138143</v>
      </c>
      <c r="O594" s="95">
        <v>30</v>
      </c>
      <c r="P594" s="96">
        <f t="shared" si="179"/>
        <v>25.248574155068145</v>
      </c>
      <c r="Q594" s="97">
        <v>0.77108555355958897</v>
      </c>
      <c r="R594" s="97">
        <v>1.6392438361566199E-3</v>
      </c>
      <c r="S594" s="96">
        <f t="shared" si="180"/>
        <v>5.3675716480973225E-2</v>
      </c>
      <c r="T594" s="98">
        <v>1307637</v>
      </c>
      <c r="U594" s="99">
        <f t="shared" si="181"/>
        <v>330159.6976241084</v>
      </c>
      <c r="V594" s="100">
        <f t="shared" si="176"/>
        <v>0.70697741761706923</v>
      </c>
      <c r="W594" s="97">
        <v>2.6304989698453398</v>
      </c>
      <c r="X594" s="97">
        <v>3.6826985577834757</v>
      </c>
      <c r="Y594" s="96">
        <f t="shared" si="182"/>
        <v>3.8339797486409449E-2</v>
      </c>
      <c r="Z594" s="100">
        <f t="shared" si="177"/>
        <v>0.50498386972647813</v>
      </c>
      <c r="AA594" s="93">
        <v>5.5062835660217804</v>
      </c>
      <c r="AB594" s="95">
        <v>100</v>
      </c>
      <c r="AC594" s="114">
        <f t="shared" si="183"/>
        <v>100</v>
      </c>
      <c r="AD594" s="79">
        <f t="shared" si="171"/>
        <v>94.001235810552274</v>
      </c>
      <c r="AE594" s="79">
        <f t="shared" si="178"/>
        <v>94.001235810552274</v>
      </c>
      <c r="AF594" s="80">
        <f t="shared" si="184"/>
        <v>1229194.9399160314</v>
      </c>
      <c r="AG594" s="96">
        <f t="shared" si="185"/>
        <v>0.19983638090769226</v>
      </c>
      <c r="AH594" s="100">
        <f t="shared" si="186"/>
        <v>2.6320991648083849</v>
      </c>
    </row>
    <row r="595" spans="1:34">
      <c r="A595" s="20">
        <v>2048</v>
      </c>
      <c r="B595" s="20">
        <v>49</v>
      </c>
      <c r="C595" s="20" t="s">
        <v>34</v>
      </c>
      <c r="D595" s="24">
        <v>14.497949999999999</v>
      </c>
      <c r="E595" s="24">
        <v>17.420600417368401</v>
      </c>
      <c r="F595" s="24">
        <v>20.63635781</v>
      </c>
      <c r="G595" s="23">
        <v>42570.063399999999</v>
      </c>
      <c r="H595" s="23">
        <v>40656.634700000002</v>
      </c>
      <c r="I595" s="92">
        <v>51400.7327</v>
      </c>
      <c r="J595" s="93">
        <v>9.3083684249999994</v>
      </c>
      <c r="K595" s="94">
        <f t="shared" si="172"/>
        <v>-3.6820550637195999</v>
      </c>
      <c r="L595" s="94">
        <f t="shared" si="173"/>
        <v>-6.7345600000000001</v>
      </c>
      <c r="M595" s="94">
        <f t="shared" si="174"/>
        <v>-0.75159438440694237</v>
      </c>
      <c r="N595" s="94">
        <f t="shared" si="175"/>
        <v>-1.8598410231265434</v>
      </c>
      <c r="O595" s="95">
        <v>30</v>
      </c>
      <c r="P595" s="96">
        <f t="shared" si="179"/>
        <v>25.958352507696176</v>
      </c>
      <c r="Q595" s="97">
        <v>0.77108555355958897</v>
      </c>
      <c r="R595" s="97">
        <v>1.6392438361566199E-3</v>
      </c>
      <c r="S595" s="96">
        <f t="shared" si="180"/>
        <v>5.5184627890623943E-2</v>
      </c>
      <c r="T595" s="98">
        <v>1307637</v>
      </c>
      <c r="U595" s="99">
        <f t="shared" si="181"/>
        <v>339441.02198106307</v>
      </c>
      <c r="V595" s="100">
        <f t="shared" si="176"/>
        <v>0.72685169898201285</v>
      </c>
      <c r="W595" s="97">
        <v>2.6304989698453398</v>
      </c>
      <c r="X595" s="97">
        <v>3.6826985577834757</v>
      </c>
      <c r="Y595" s="96">
        <f t="shared" si="182"/>
        <v>3.9417591350445674E-2</v>
      </c>
      <c r="Z595" s="100">
        <f t="shared" si="177"/>
        <v>0.519179784987152</v>
      </c>
      <c r="AA595" s="93">
        <v>5.6214546338244098</v>
      </c>
      <c r="AB595" s="95">
        <v>100</v>
      </c>
      <c r="AC595" s="114">
        <f t="shared" si="183"/>
        <v>100</v>
      </c>
      <c r="AD595" s="79">
        <f t="shared" si="171"/>
        <v>97.542370524165563</v>
      </c>
      <c r="AE595" s="79">
        <f t="shared" si="178"/>
        <v>97.542370524165563</v>
      </c>
      <c r="AF595" s="80">
        <f t="shared" si="184"/>
        <v>1275500.1276510828</v>
      </c>
      <c r="AG595" s="96">
        <f t="shared" si="185"/>
        <v>0.20736444731419409</v>
      </c>
      <c r="AH595" s="100">
        <f t="shared" si="186"/>
        <v>2.7312533689186376</v>
      </c>
    </row>
    <row r="596" spans="1:34">
      <c r="A596" s="20">
        <v>2049</v>
      </c>
      <c r="B596" s="20">
        <v>50</v>
      </c>
      <c r="C596" s="20" t="s">
        <v>34</v>
      </c>
      <c r="D596" s="24">
        <v>13.66724</v>
      </c>
      <c r="E596" s="24">
        <v>17.612067023684201</v>
      </c>
      <c r="F596" s="24">
        <v>22.712530000000001</v>
      </c>
      <c r="G596" s="23">
        <v>43166.6201</v>
      </c>
      <c r="H596" s="23">
        <v>41168.963900000002</v>
      </c>
      <c r="I596" s="92">
        <v>52419.613700000002</v>
      </c>
      <c r="J596" s="93">
        <v>9.3083684249999994</v>
      </c>
      <c r="K596" s="94">
        <f t="shared" si="172"/>
        <v>-3.7336536389293999</v>
      </c>
      <c r="L596" s="94">
        <f t="shared" si="173"/>
        <v>-6.8719999999999999</v>
      </c>
      <c r="M596" s="94">
        <f t="shared" si="174"/>
        <v>-0.75985501966983116</v>
      </c>
      <c r="N596" s="94">
        <f t="shared" si="175"/>
        <v>-2.0571402335992319</v>
      </c>
      <c r="O596" s="95">
        <v>30</v>
      </c>
      <c r="P596" s="96">
        <f t="shared" si="179"/>
        <v>26.600013413536367</v>
      </c>
      <c r="Q596" s="97">
        <v>0.77108555355958897</v>
      </c>
      <c r="R596" s="97">
        <v>1.6392438361566199E-3</v>
      </c>
      <c r="S596" s="96">
        <f t="shared" si="180"/>
        <v>5.6548729033416158E-2</v>
      </c>
      <c r="T596" s="98">
        <v>1307637</v>
      </c>
      <c r="U596" s="99">
        <f t="shared" si="181"/>
        <v>347831.61740036448</v>
      </c>
      <c r="V596" s="100">
        <f t="shared" si="176"/>
        <v>0.74481864505233841</v>
      </c>
      <c r="W596" s="97">
        <v>2.6304989698453398</v>
      </c>
      <c r="X596" s="97">
        <v>3.6826985577834757</v>
      </c>
      <c r="Y596" s="96">
        <f t="shared" si="182"/>
        <v>4.0391949309582974E-2</v>
      </c>
      <c r="Z596" s="100">
        <f t="shared" si="177"/>
        <v>0.53201331789452744</v>
      </c>
      <c r="AA596" s="93">
        <v>5.7366257016270499</v>
      </c>
      <c r="AB596" s="95">
        <v>100</v>
      </c>
      <c r="AC596" s="114">
        <f t="shared" si="183"/>
        <v>100</v>
      </c>
      <c r="AD596" s="79">
        <f t="shared" si="171"/>
        <v>101.01193265895694</v>
      </c>
      <c r="AE596" s="79">
        <f t="shared" si="178"/>
        <v>100</v>
      </c>
      <c r="AF596" s="80">
        <f t="shared" si="184"/>
        <v>1307637</v>
      </c>
      <c r="AG596" s="96">
        <f t="shared" si="185"/>
        <v>0.21258909969060133</v>
      </c>
      <c r="AH596" s="100">
        <f t="shared" si="186"/>
        <v>2.8000686821958927</v>
      </c>
    </row>
    <row r="597" spans="1:34">
      <c r="A597" s="20">
        <v>2050</v>
      </c>
      <c r="B597" s="20">
        <v>51</v>
      </c>
      <c r="C597" s="20" t="s">
        <v>34</v>
      </c>
      <c r="D597" s="24">
        <v>14.636469999999999</v>
      </c>
      <c r="E597" s="24">
        <v>17.914364279473698</v>
      </c>
      <c r="F597" s="24">
        <v>24.51651</v>
      </c>
      <c r="G597" s="23">
        <v>43771.536699999997</v>
      </c>
      <c r="H597" s="23">
        <v>41687.749199999998</v>
      </c>
      <c r="I597" s="92">
        <v>53458.691200000001</v>
      </c>
      <c r="J597" s="93">
        <v>9.3083684249999994</v>
      </c>
      <c r="K597" s="94">
        <f t="shared" si="172"/>
        <v>-3.7859752953297998</v>
      </c>
      <c r="L597" s="94">
        <f t="shared" si="173"/>
        <v>-7.0094400000000006</v>
      </c>
      <c r="M597" s="94">
        <f t="shared" si="174"/>
        <v>-0.77289733247361325</v>
      </c>
      <c r="N597" s="94">
        <f t="shared" si="175"/>
        <v>-2.2599442028034149</v>
      </c>
      <c r="O597" s="95">
        <v>30</v>
      </c>
      <c r="P597" s="96">
        <f t="shared" si="179"/>
        <v>27.165145704764441</v>
      </c>
      <c r="Q597" s="97">
        <v>0.77108555355958897</v>
      </c>
      <c r="R597" s="97">
        <v>1.6392438361566199E-3</v>
      </c>
      <c r="S597" s="96">
        <f t="shared" si="180"/>
        <v>5.7750138683398788E-2</v>
      </c>
      <c r="T597" s="98">
        <v>1307637</v>
      </c>
      <c r="U597" s="99">
        <f t="shared" si="181"/>
        <v>355221.4963394106</v>
      </c>
      <c r="V597" s="100">
        <f t="shared" si="176"/>
        <v>0.76064273735199195</v>
      </c>
      <c r="W597" s="97">
        <v>2.6304989698453398</v>
      </c>
      <c r="X597" s="97">
        <v>3.6826985577834757</v>
      </c>
      <c r="Y597" s="96">
        <f t="shared" si="182"/>
        <v>4.1250099059570562E-2</v>
      </c>
      <c r="Z597" s="100">
        <f t="shared" si="177"/>
        <v>0.54331624096570852</v>
      </c>
      <c r="AA597" s="93">
        <v>5.8517967694296802</v>
      </c>
      <c r="AB597" s="95">
        <v>100</v>
      </c>
      <c r="AC597" s="114">
        <f t="shared" si="183"/>
        <v>100</v>
      </c>
      <c r="AD597" s="79">
        <f t="shared" si="171"/>
        <v>103.3895783881452</v>
      </c>
      <c r="AE597" s="79">
        <f t="shared" si="178"/>
        <v>100</v>
      </c>
      <c r="AF597" s="80">
        <f t="shared" si="184"/>
        <v>1307637</v>
      </c>
      <c r="AG597" s="96">
        <f t="shared" si="185"/>
        <v>0.21258909969060133</v>
      </c>
      <c r="AH597" s="100">
        <f t="shared" si="186"/>
        <v>2.8000686821958927</v>
      </c>
    </row>
    <row r="598" spans="1:34">
      <c r="A598" s="20">
        <v>2016</v>
      </c>
      <c r="B598" s="20">
        <v>17</v>
      </c>
      <c r="C598" s="20" t="s">
        <v>36</v>
      </c>
      <c r="D598" s="24">
        <v>13.13105</v>
      </c>
      <c r="E598" s="24">
        <v>15.6961778836842</v>
      </c>
      <c r="F598" s="24">
        <v>17.688199999999998</v>
      </c>
      <c r="G598" s="23">
        <v>96922.419299999994</v>
      </c>
      <c r="H598" s="23">
        <v>96510.014800000004</v>
      </c>
      <c r="I598" s="92">
        <v>97227.112699999998</v>
      </c>
      <c r="J598" s="93">
        <v>11.194344770000001</v>
      </c>
      <c r="K598" s="94">
        <f t="shared" si="172"/>
        <v>-8.3832077349341994</v>
      </c>
      <c r="L598" s="94">
        <f t="shared" si="173"/>
        <v>-2.3364799999999999</v>
      </c>
      <c r="M598" s="94">
        <f t="shared" si="174"/>
        <v>-0.67719589861367113</v>
      </c>
      <c r="N598" s="94">
        <f t="shared" si="175"/>
        <v>-0.20253886354786965</v>
      </c>
      <c r="O598" s="95">
        <v>30</v>
      </c>
      <c r="P598" s="96">
        <f t="shared" si="179"/>
        <v>16.513869848442173</v>
      </c>
      <c r="Q598" s="97">
        <v>9.64237348914717</v>
      </c>
      <c r="R598" s="97">
        <v>1.52873314038828E-2</v>
      </c>
      <c r="S598" s="96">
        <f t="shared" si="180"/>
        <v>2.6181624412067013E-2</v>
      </c>
      <c r="T598" s="98">
        <v>237035</v>
      </c>
      <c r="U598" s="99">
        <f t="shared" si="181"/>
        <v>39143.651395254907</v>
      </c>
      <c r="V598" s="100">
        <f t="shared" si="176"/>
        <v>8.3819066284180427E-2</v>
      </c>
      <c r="W598" s="97">
        <v>3.0280116911205202</v>
      </c>
      <c r="X598" s="97">
        <v>3.0280116911205202</v>
      </c>
      <c r="Y598" s="96">
        <f t="shared" si="182"/>
        <v>2.6181624412067013E-2</v>
      </c>
      <c r="Z598" s="100">
        <f t="shared" si="177"/>
        <v>8.3819066284180427E-2</v>
      </c>
      <c r="AA598" s="93">
        <v>20.173074488057601</v>
      </c>
      <c r="AC598" s="114">
        <f t="shared" si="183"/>
        <v>20.173074488057601</v>
      </c>
      <c r="AD598" s="79">
        <f>O598/(EXP(N598)+1)</f>
        <v>16.513869848442173</v>
      </c>
      <c r="AE598" s="79">
        <f t="shared" si="178"/>
        <v>16.513869848442173</v>
      </c>
      <c r="AF598" s="80">
        <f t="shared" si="184"/>
        <v>39143.651395254907</v>
      </c>
      <c r="AG598" s="96">
        <f t="shared" si="185"/>
        <v>2.6181624412067013E-2</v>
      </c>
      <c r="AH598" s="100">
        <f t="shared" si="186"/>
        <v>8.3819066284180427E-2</v>
      </c>
    </row>
    <row r="599" spans="1:34">
      <c r="A599" s="20">
        <v>2017</v>
      </c>
      <c r="B599" s="20">
        <v>18</v>
      </c>
      <c r="C599" s="20" t="s">
        <v>36</v>
      </c>
      <c r="D599" s="24">
        <v>13.46171</v>
      </c>
      <c r="E599" s="24">
        <v>16.130887946842101</v>
      </c>
      <c r="F599" s="24">
        <v>19.318370000000002</v>
      </c>
      <c r="G599" s="23">
        <v>98676.670299999998</v>
      </c>
      <c r="H599" s="23">
        <v>97838.719100000002</v>
      </c>
      <c r="I599" s="92">
        <v>99298.061900000001</v>
      </c>
      <c r="J599" s="93">
        <v>11.194344770000001</v>
      </c>
      <c r="K599" s="94">
        <f t="shared" si="172"/>
        <v>-8.5349399209282009</v>
      </c>
      <c r="L599" s="94">
        <f t="shared" si="173"/>
        <v>-2.4739200000000001</v>
      </c>
      <c r="M599" s="94">
        <f t="shared" si="174"/>
        <v>-0.69595102957855559</v>
      </c>
      <c r="N599" s="94">
        <f t="shared" si="175"/>
        <v>-0.51046618050675585</v>
      </c>
      <c r="O599" s="95">
        <v>30</v>
      </c>
      <c r="P599" s="96">
        <f t="shared" si="179"/>
        <v>18.747472551051406</v>
      </c>
      <c r="Q599" s="97">
        <v>9.64237348914717</v>
      </c>
      <c r="R599" s="97">
        <v>1.52873314038828E-2</v>
      </c>
      <c r="S599" s="96">
        <f t="shared" si="180"/>
        <v>2.9722850519708244E-2</v>
      </c>
      <c r="T599" s="98">
        <v>237035</v>
      </c>
      <c r="U599" s="99">
        <f t="shared" si="181"/>
        <v>44438.071561384691</v>
      </c>
      <c r="V599" s="100">
        <f t="shared" si="176"/>
        <v>9.5156111731476867E-2</v>
      </c>
      <c r="W599" s="97">
        <v>3.0280116911205202</v>
      </c>
      <c r="X599" s="97">
        <v>3.0280116911205202</v>
      </c>
      <c r="Y599" s="96">
        <f t="shared" si="182"/>
        <v>2.9722850519708244E-2</v>
      </c>
      <c r="Z599" s="100">
        <f t="shared" si="177"/>
        <v>9.5156111731476867E-2</v>
      </c>
      <c r="AA599" s="93">
        <v>20.996053988135799</v>
      </c>
      <c r="AC599" s="114">
        <f t="shared" si="183"/>
        <v>20.996053988135799</v>
      </c>
      <c r="AD599" s="79">
        <f t="shared" ref="AD599:AD602" si="187">O599/(EXP(N599)+1)</f>
        <v>18.747472551051406</v>
      </c>
      <c r="AE599" s="79">
        <f t="shared" si="178"/>
        <v>18.747472551051406</v>
      </c>
      <c r="AF599" s="80">
        <f t="shared" si="184"/>
        <v>44438.071561384691</v>
      </c>
      <c r="AG599" s="96">
        <f t="shared" si="185"/>
        <v>2.9722850519708244E-2</v>
      </c>
      <c r="AH599" s="100">
        <f t="shared" si="186"/>
        <v>9.5156111731476867E-2</v>
      </c>
    </row>
    <row r="600" spans="1:34">
      <c r="A600" s="20">
        <v>2018</v>
      </c>
      <c r="B600" s="20">
        <v>19</v>
      </c>
      <c r="C600" s="20" t="s">
        <v>36</v>
      </c>
      <c r="D600" s="24">
        <v>13.33488</v>
      </c>
      <c r="E600" s="24">
        <v>15.8506059373684</v>
      </c>
      <c r="F600" s="24">
        <v>20.1832584</v>
      </c>
      <c r="G600" s="23">
        <v>100462.6724</v>
      </c>
      <c r="H600" s="23">
        <v>99185.7163</v>
      </c>
      <c r="I600" s="92">
        <v>101413.1226</v>
      </c>
      <c r="J600" s="93">
        <v>11.194344770000001</v>
      </c>
      <c r="K600" s="94">
        <f t="shared" si="172"/>
        <v>-8.6894183865656007</v>
      </c>
      <c r="L600" s="94">
        <f t="shared" si="173"/>
        <v>-2.6113600000000003</v>
      </c>
      <c r="M600" s="94">
        <f t="shared" si="174"/>
        <v>-0.68385854256182221</v>
      </c>
      <c r="N600" s="94">
        <f t="shared" si="175"/>
        <v>-0.79029215912742257</v>
      </c>
      <c r="O600" s="95">
        <v>30</v>
      </c>
      <c r="P600" s="96">
        <f t="shared" si="179"/>
        <v>20.636821781101141</v>
      </c>
      <c r="Q600" s="97">
        <v>9.64237348914717</v>
      </c>
      <c r="R600" s="97">
        <v>1.52873314038828E-2</v>
      </c>
      <c r="S600" s="96">
        <f t="shared" si="180"/>
        <v>3.271828601595303E-2</v>
      </c>
      <c r="T600" s="98">
        <v>237035</v>
      </c>
      <c r="U600" s="99">
        <f t="shared" si="181"/>
        <v>48916.490508833092</v>
      </c>
      <c r="V600" s="100">
        <f t="shared" si="176"/>
        <v>0.10474583781027622</v>
      </c>
      <c r="W600" s="97">
        <v>3.0280116911205202</v>
      </c>
      <c r="X600" s="97">
        <v>3.0280116911205202</v>
      </c>
      <c r="Y600" s="96">
        <f t="shared" si="182"/>
        <v>3.2718286015953023E-2</v>
      </c>
      <c r="Z600" s="100">
        <f t="shared" si="177"/>
        <v>0.10474583781027622</v>
      </c>
      <c r="AA600" s="93">
        <v>21.819033488214</v>
      </c>
      <c r="AC600" s="114">
        <f t="shared" si="183"/>
        <v>21.819033488214</v>
      </c>
      <c r="AD600" s="79">
        <f t="shared" si="187"/>
        <v>20.636821781101141</v>
      </c>
      <c r="AE600" s="79">
        <f t="shared" si="178"/>
        <v>20.636821781101141</v>
      </c>
      <c r="AF600" s="80">
        <f t="shared" si="184"/>
        <v>48916.490508833092</v>
      </c>
      <c r="AG600" s="96">
        <f t="shared" si="185"/>
        <v>3.2718286015953023E-2</v>
      </c>
      <c r="AH600" s="100">
        <f t="shared" si="186"/>
        <v>0.10474583781027622</v>
      </c>
    </row>
    <row r="601" spans="1:34">
      <c r="A601" s="20">
        <v>2019</v>
      </c>
      <c r="B601" s="20">
        <v>20</v>
      </c>
      <c r="C601" s="20" t="s">
        <v>36</v>
      </c>
      <c r="D601" s="24">
        <v>13.172040000000001</v>
      </c>
      <c r="E601" s="24">
        <v>16.102020990526299</v>
      </c>
      <c r="F601" s="24">
        <v>19.22883436</v>
      </c>
      <c r="G601" s="23">
        <v>102281.0003</v>
      </c>
      <c r="H601" s="23">
        <v>100551.2585</v>
      </c>
      <c r="I601" s="92">
        <v>103573.2343</v>
      </c>
      <c r="J601" s="93">
        <v>11.194344770000001</v>
      </c>
      <c r="K601" s="94">
        <f t="shared" si="172"/>
        <v>-8.8466928399482008</v>
      </c>
      <c r="L601" s="94">
        <f t="shared" si="173"/>
        <v>-2.7488000000000001</v>
      </c>
      <c r="M601" s="94">
        <f t="shared" si="174"/>
        <v>-0.69470559361526663</v>
      </c>
      <c r="N601" s="94">
        <f t="shared" si="175"/>
        <v>-1.0958536635634668</v>
      </c>
      <c r="O601" s="95">
        <v>30</v>
      </c>
      <c r="P601" s="96">
        <f t="shared" si="179"/>
        <v>22.484472034674976</v>
      </c>
      <c r="Q601" s="97">
        <v>9.64237348914717</v>
      </c>
      <c r="R601" s="97">
        <v>1.52873314038828E-2</v>
      </c>
      <c r="S601" s="96">
        <f t="shared" si="180"/>
        <v>3.5647610603581042E-2</v>
      </c>
      <c r="T601" s="98">
        <v>237035</v>
      </c>
      <c r="U601" s="99">
        <f t="shared" si="181"/>
        <v>53296.068287391827</v>
      </c>
      <c r="V601" s="100">
        <f t="shared" si="176"/>
        <v>0.1141239133610471</v>
      </c>
      <c r="W601" s="97">
        <v>3.0280116911205202</v>
      </c>
      <c r="X601" s="97">
        <v>3.0280116911205202</v>
      </c>
      <c r="Y601" s="96">
        <f t="shared" si="182"/>
        <v>3.5647610603581036E-2</v>
      </c>
      <c r="Z601" s="100">
        <f t="shared" si="177"/>
        <v>0.1141239133610471</v>
      </c>
      <c r="AA601" s="93">
        <v>22.642012988292201</v>
      </c>
      <c r="AC601" s="114">
        <f t="shared" si="183"/>
        <v>22.642012988292201</v>
      </c>
      <c r="AD601" s="79">
        <f t="shared" si="187"/>
        <v>22.484472034674976</v>
      </c>
      <c r="AE601" s="79">
        <f t="shared" si="178"/>
        <v>22.484472034674976</v>
      </c>
      <c r="AF601" s="80">
        <f t="shared" si="184"/>
        <v>53296.068287391827</v>
      </c>
      <c r="AG601" s="96">
        <f t="shared" si="185"/>
        <v>3.5647610603581036E-2</v>
      </c>
      <c r="AH601" s="100">
        <f t="shared" si="186"/>
        <v>0.1141239133610471</v>
      </c>
    </row>
    <row r="602" spans="1:34">
      <c r="A602" s="20">
        <v>2020</v>
      </c>
      <c r="B602" s="20">
        <v>21</v>
      </c>
      <c r="C602" s="20" t="s">
        <v>36</v>
      </c>
      <c r="D602" s="24">
        <v>12.9666</v>
      </c>
      <c r="E602" s="24">
        <v>15.862872930526301</v>
      </c>
      <c r="F602" s="24">
        <v>19.870311139999998</v>
      </c>
      <c r="G602" s="23">
        <v>104132.2392</v>
      </c>
      <c r="H602" s="23">
        <v>101935.6007</v>
      </c>
      <c r="I602" s="92">
        <v>105779.3567</v>
      </c>
      <c r="J602" s="93">
        <v>11.194344770000001</v>
      </c>
      <c r="K602" s="94">
        <f t="shared" si="172"/>
        <v>-9.0068138973648004</v>
      </c>
      <c r="L602" s="94">
        <f t="shared" si="173"/>
        <v>-2.8862399999999999</v>
      </c>
      <c r="M602" s="94">
        <f t="shared" si="174"/>
        <v>-0.68438778971462677</v>
      </c>
      <c r="N602" s="94">
        <f t="shared" si="175"/>
        <v>-1.3830969170794263</v>
      </c>
      <c r="O602" s="95">
        <v>30</v>
      </c>
      <c r="P602" s="96">
        <f t="shared" si="179"/>
        <v>23.984637545517572</v>
      </c>
      <c r="Q602" s="97">
        <v>9.64237348914717</v>
      </c>
      <c r="R602" s="97">
        <v>1.52873314038828E-2</v>
      </c>
      <c r="S602" s="96">
        <f t="shared" si="180"/>
        <v>3.8026021619368633E-2</v>
      </c>
      <c r="T602" s="98">
        <v>237035</v>
      </c>
      <c r="U602" s="99">
        <f t="shared" si="181"/>
        <v>56851.985606017581</v>
      </c>
      <c r="V602" s="100">
        <f t="shared" si="176"/>
        <v>0.12173826866023331</v>
      </c>
      <c r="W602" s="97">
        <v>3.0280116911205202</v>
      </c>
      <c r="X602" s="97">
        <v>3.0280116911205202</v>
      </c>
      <c r="Y602" s="96">
        <f t="shared" si="182"/>
        <v>3.8026021619368633E-2</v>
      </c>
      <c r="Z602" s="100">
        <f t="shared" si="177"/>
        <v>0.12173826866023331</v>
      </c>
      <c r="AA602" s="93">
        <v>23.464992488370399</v>
      </c>
      <c r="AC602" s="114">
        <f t="shared" si="183"/>
        <v>23.464992488370399</v>
      </c>
      <c r="AD602" s="79">
        <f t="shared" si="187"/>
        <v>23.984637545517572</v>
      </c>
      <c r="AE602" s="79">
        <f t="shared" si="178"/>
        <v>23.984637545517572</v>
      </c>
      <c r="AF602" s="80">
        <f t="shared" si="184"/>
        <v>56851.985606017581</v>
      </c>
      <c r="AG602" s="96">
        <f t="shared" si="185"/>
        <v>3.8026021619368633E-2</v>
      </c>
      <c r="AH602" s="100">
        <f t="shared" si="186"/>
        <v>0.12173826866023331</v>
      </c>
    </row>
    <row r="603" spans="1:34">
      <c r="A603" s="20">
        <v>2021</v>
      </c>
      <c r="B603" s="20">
        <v>22</v>
      </c>
      <c r="C603" s="20" t="s">
        <v>36</v>
      </c>
      <c r="D603" s="24">
        <v>13.65194</v>
      </c>
      <c r="E603" s="24">
        <v>15.857455109473699</v>
      </c>
      <c r="F603" s="24">
        <v>20.257490000000001</v>
      </c>
      <c r="G603" s="23">
        <v>106016.9846</v>
      </c>
      <c r="H603" s="23">
        <v>103339.0019</v>
      </c>
      <c r="I603" s="92">
        <v>108032.4697</v>
      </c>
      <c r="J603" s="93">
        <v>11.194344770000001</v>
      </c>
      <c r="K603" s="94">
        <f t="shared" si="172"/>
        <v>-9.1698330659923997</v>
      </c>
      <c r="L603" s="94">
        <f t="shared" si="173"/>
        <v>-3.0236800000000001</v>
      </c>
      <c r="M603" s="94">
        <f t="shared" si="174"/>
        <v>-0.68415404324313334</v>
      </c>
      <c r="N603" s="94">
        <f t="shared" si="175"/>
        <v>-1.6833223392355325</v>
      </c>
      <c r="O603" s="95">
        <v>30</v>
      </c>
      <c r="P603" s="96">
        <f t="shared" si="179"/>
        <v>25.300318876966859</v>
      </c>
      <c r="Q603" s="97">
        <v>9.64237348914717</v>
      </c>
      <c r="R603" s="97">
        <v>1.52873314038828E-2</v>
      </c>
      <c r="S603" s="96">
        <f t="shared" si="180"/>
        <v>4.0111945438686063E-2</v>
      </c>
      <c r="T603" s="98">
        <v>237035</v>
      </c>
      <c r="U603" s="99">
        <f t="shared" si="181"/>
        <v>59970.610850018391</v>
      </c>
      <c r="V603" s="100">
        <f t="shared" si="176"/>
        <v>0.12841624188769032</v>
      </c>
      <c r="W603" s="97">
        <v>3.0280116911205202</v>
      </c>
      <c r="X603" s="97">
        <v>3.6336140293446242</v>
      </c>
      <c r="Y603" s="96">
        <f t="shared" si="182"/>
        <v>3.3426621198905063E-2</v>
      </c>
      <c r="Z603" s="100">
        <f t="shared" si="177"/>
        <v>0.10701353490640861</v>
      </c>
      <c r="AA603" s="93">
        <v>24.287971988448799</v>
      </c>
      <c r="AB603" s="95">
        <v>80</v>
      </c>
      <c r="AC603" s="114">
        <f t="shared" si="183"/>
        <v>80</v>
      </c>
      <c r="AD603" s="79">
        <f>(P603/100+0.03*(AC603/100-AA603/100)+(AF602-U602)/T603)*100</f>
        <v>26.971679717313396</v>
      </c>
      <c r="AE603" s="79">
        <f t="shared" si="178"/>
        <v>26.971679717313396</v>
      </c>
      <c r="AF603" s="80">
        <f t="shared" si="184"/>
        <v>63932.321017933806</v>
      </c>
      <c r="AG603" s="96">
        <f t="shared" si="185"/>
        <v>4.2761775077686019E-2</v>
      </c>
      <c r="AH603" s="100">
        <f t="shared" si="186"/>
        <v>0.13689952935134958</v>
      </c>
    </row>
    <row r="604" spans="1:34">
      <c r="A604" s="20">
        <v>2022</v>
      </c>
      <c r="B604" s="20">
        <v>23</v>
      </c>
      <c r="C604" s="20" t="s">
        <v>36</v>
      </c>
      <c r="D604" s="24">
        <v>13.600149999999999</v>
      </c>
      <c r="E604" s="24">
        <v>15.685920337368399</v>
      </c>
      <c r="F604" s="24">
        <v>19.405403310000001</v>
      </c>
      <c r="G604" s="23">
        <v>107935.84299999999</v>
      </c>
      <c r="H604" s="23">
        <v>104761.7245</v>
      </c>
      <c r="I604" s="92">
        <v>110333.5744</v>
      </c>
      <c r="J604" s="93">
        <v>11.194344770000001</v>
      </c>
      <c r="K604" s="94">
        <f t="shared" si="172"/>
        <v>-9.3358028044420003</v>
      </c>
      <c r="L604" s="94">
        <f t="shared" si="173"/>
        <v>-3.1611200000000004</v>
      </c>
      <c r="M604" s="94">
        <f t="shared" si="174"/>
        <v>-0.67675334703542223</v>
      </c>
      <c r="N604" s="94">
        <f t="shared" si="175"/>
        <v>-1.9793313814774223</v>
      </c>
      <c r="O604" s="95">
        <v>30</v>
      </c>
      <c r="P604" s="96">
        <f t="shared" si="179"/>
        <v>26.358296068180817</v>
      </c>
      <c r="Q604" s="97">
        <v>9.64237348914717</v>
      </c>
      <c r="R604" s="97">
        <v>1.52873314038828E-2</v>
      </c>
      <c r="S604" s="96">
        <f t="shared" si="180"/>
        <v>4.1789296762822274E-2</v>
      </c>
      <c r="T604" s="98">
        <v>237035</v>
      </c>
      <c r="U604" s="99">
        <f t="shared" si="181"/>
        <v>62478.387085212395</v>
      </c>
      <c r="V604" s="100">
        <f t="shared" si="176"/>
        <v>0.13378619218591672</v>
      </c>
      <c r="W604" s="97">
        <v>3.0280116911205202</v>
      </c>
      <c r="X604" s="97">
        <v>3.6336140293446242</v>
      </c>
      <c r="Y604" s="96">
        <f t="shared" si="182"/>
        <v>3.4824413969018558E-2</v>
      </c>
      <c r="Z604" s="100">
        <f t="shared" si="177"/>
        <v>0.11148849348826392</v>
      </c>
      <c r="AA604" s="93">
        <v>25.110951488527</v>
      </c>
      <c r="AB604" s="95">
        <v>80</v>
      </c>
      <c r="AC604" s="114">
        <f t="shared" si="183"/>
        <v>80</v>
      </c>
      <c r="AD604" s="79">
        <f t="shared" ref="AD604:AD632" si="188">(P604/100+0.03*(AC604/100-AA604/100)+(AF603-U603)/T604)*100</f>
        <v>29.676328363871541</v>
      </c>
      <c r="AE604" s="79">
        <f t="shared" si="178"/>
        <v>29.676328363871541</v>
      </c>
      <c r="AF604" s="80">
        <f t="shared" si="184"/>
        <v>70343.284937302902</v>
      </c>
      <c r="AG604" s="96">
        <f t="shared" si="185"/>
        <v>4.7049812689746451E-2</v>
      </c>
      <c r="AH604" s="100">
        <f t="shared" si="186"/>
        <v>0.15062745177424924</v>
      </c>
    </row>
    <row r="605" spans="1:34">
      <c r="A605" s="20">
        <v>2023</v>
      </c>
      <c r="B605" s="20">
        <v>24</v>
      </c>
      <c r="C605" s="20" t="s">
        <v>36</v>
      </c>
      <c r="D605" s="24">
        <v>14.18341</v>
      </c>
      <c r="E605" s="24">
        <v>16.1435081857895</v>
      </c>
      <c r="F605" s="24">
        <v>19.482980690000002</v>
      </c>
      <c r="G605" s="23">
        <v>109889.43180000001</v>
      </c>
      <c r="H605" s="23">
        <v>106204.0344</v>
      </c>
      <c r="I605" s="92">
        <v>112683.6928</v>
      </c>
      <c r="J605" s="93">
        <v>11.194344770000001</v>
      </c>
      <c r="K605" s="94">
        <f t="shared" si="172"/>
        <v>-9.5047765141092011</v>
      </c>
      <c r="L605" s="94">
        <f t="shared" si="173"/>
        <v>-3.2985600000000002</v>
      </c>
      <c r="M605" s="94">
        <f t="shared" si="174"/>
        <v>-0.69649551716770219</v>
      </c>
      <c r="N605" s="94">
        <f t="shared" si="175"/>
        <v>-2.3054872612769026</v>
      </c>
      <c r="O605" s="95">
        <v>30</v>
      </c>
      <c r="P605" s="96">
        <f t="shared" si="179"/>
        <v>27.279914193558934</v>
      </c>
      <c r="Q605" s="97">
        <v>9.64237348914717</v>
      </c>
      <c r="R605" s="97">
        <v>1.52873314038828E-2</v>
      </c>
      <c r="S605" s="96">
        <f t="shared" si="180"/>
        <v>4.3250460005081891E-2</v>
      </c>
      <c r="T605" s="98">
        <v>237035</v>
      </c>
      <c r="U605" s="99">
        <f t="shared" si="181"/>
        <v>64662.944608702419</v>
      </c>
      <c r="V605" s="100">
        <f t="shared" si="176"/>
        <v>0.13846402793542503</v>
      </c>
      <c r="W605" s="97">
        <v>3.0280116911205202</v>
      </c>
      <c r="X605" s="97">
        <v>3.6336140293446242</v>
      </c>
      <c r="Y605" s="96">
        <f t="shared" si="182"/>
        <v>3.6042050004234917E-2</v>
      </c>
      <c r="Z605" s="100">
        <f t="shared" si="177"/>
        <v>0.11538668994618755</v>
      </c>
      <c r="AA605" s="93">
        <v>25.933930988605201</v>
      </c>
      <c r="AB605" s="95">
        <v>80</v>
      </c>
      <c r="AC605" s="114">
        <f t="shared" si="183"/>
        <v>80</v>
      </c>
      <c r="AD605" s="79">
        <f t="shared" si="188"/>
        <v>32.219928559591501</v>
      </c>
      <c r="AE605" s="79">
        <f t="shared" si="178"/>
        <v>32.219928559591501</v>
      </c>
      <c r="AF605" s="80">
        <f t="shared" si="184"/>
        <v>76372.507661227719</v>
      </c>
      <c r="AG605" s="96">
        <f t="shared" si="185"/>
        <v>5.1082518868854579E-2</v>
      </c>
      <c r="AH605" s="100">
        <f t="shared" si="186"/>
        <v>0.16353794430944493</v>
      </c>
    </row>
    <row r="606" spans="1:34">
      <c r="A606" s="20">
        <v>2024</v>
      </c>
      <c r="B606" s="20">
        <v>25</v>
      </c>
      <c r="C606" s="20" t="s">
        <v>36</v>
      </c>
      <c r="D606" s="24">
        <v>13.154339999999999</v>
      </c>
      <c r="E606" s="24">
        <v>16.053635069999999</v>
      </c>
      <c r="F606" s="24">
        <v>20.092861259999999</v>
      </c>
      <c r="G606" s="23">
        <v>111878.3798</v>
      </c>
      <c r="H606" s="23">
        <v>107666.20140000001</v>
      </c>
      <c r="I606" s="92">
        <v>115083.86900000001</v>
      </c>
      <c r="J606" s="93">
        <v>11.194344770000001</v>
      </c>
      <c r="K606" s="94">
        <f t="shared" si="172"/>
        <v>-9.6768085824212005</v>
      </c>
      <c r="L606" s="94">
        <f t="shared" si="173"/>
        <v>-3.4359999999999999</v>
      </c>
      <c r="M606" s="94">
        <f t="shared" si="174"/>
        <v>-0.69261803146007994</v>
      </c>
      <c r="N606" s="94">
        <f t="shared" si="175"/>
        <v>-2.6110818438812795</v>
      </c>
      <c r="O606" s="95">
        <v>30</v>
      </c>
      <c r="P606" s="96">
        <f t="shared" si="179"/>
        <v>27.947141755416776</v>
      </c>
      <c r="Q606" s="97">
        <v>9.64237348914717</v>
      </c>
      <c r="R606" s="97">
        <v>1.52873314038828E-2</v>
      </c>
      <c r="S606" s="96">
        <f t="shared" si="180"/>
        <v>4.4308304204065278E-2</v>
      </c>
      <c r="T606" s="98">
        <v>237035</v>
      </c>
      <c r="U606" s="99">
        <f t="shared" si="181"/>
        <v>66244.507459952161</v>
      </c>
      <c r="V606" s="100">
        <f t="shared" si="176"/>
        <v>0.14185065940020375</v>
      </c>
      <c r="W606" s="97">
        <v>3.0280116911205202</v>
      </c>
      <c r="X606" s="97">
        <v>3.6336140293446242</v>
      </c>
      <c r="Y606" s="96">
        <f t="shared" si="182"/>
        <v>3.6923586836721076E-2</v>
      </c>
      <c r="Z606" s="100">
        <f t="shared" si="177"/>
        <v>0.11820888283350314</v>
      </c>
      <c r="AA606" s="93">
        <v>26.756910488683399</v>
      </c>
      <c r="AB606" s="95">
        <v>80</v>
      </c>
      <c r="AC606" s="114">
        <f t="shared" si="183"/>
        <v>80</v>
      </c>
      <c r="AD606" s="79">
        <f t="shared" si="188"/>
        <v>34.484448806788841</v>
      </c>
      <c r="AE606" s="79">
        <f t="shared" si="178"/>
        <v>34.484448806788841</v>
      </c>
      <c r="AF606" s="80">
        <f t="shared" si="184"/>
        <v>81740.213229171932</v>
      </c>
      <c r="AG606" s="96">
        <f t="shared" si="185"/>
        <v>5.4672762653610749E-2</v>
      </c>
      <c r="AH606" s="100">
        <f t="shared" si="186"/>
        <v>0.17503191722092501</v>
      </c>
    </row>
    <row r="607" spans="1:34">
      <c r="A607" s="20">
        <v>2025</v>
      </c>
      <c r="B607" s="20">
        <v>26</v>
      </c>
      <c r="C607" s="20" t="s">
        <v>36</v>
      </c>
      <c r="D607" s="24">
        <v>14.02623</v>
      </c>
      <c r="E607" s="24">
        <v>16.8963728373684</v>
      </c>
      <c r="F607" s="24">
        <v>19.91287638</v>
      </c>
      <c r="G607" s="23">
        <v>113903.32670000001</v>
      </c>
      <c r="H607" s="23">
        <v>109148.49890000001</v>
      </c>
      <c r="I607" s="92">
        <v>117535.16929999999</v>
      </c>
      <c r="J607" s="93">
        <v>11.194344770000001</v>
      </c>
      <c r="K607" s="94">
        <f t="shared" si="172"/>
        <v>-9.8519543395898008</v>
      </c>
      <c r="L607" s="94">
        <f t="shared" si="173"/>
        <v>-3.5734400000000002</v>
      </c>
      <c r="M607" s="94">
        <f t="shared" si="174"/>
        <v>-0.72897710969542229</v>
      </c>
      <c r="N607" s="94">
        <f t="shared" si="175"/>
        <v>-2.9600266792852228</v>
      </c>
      <c r="O607" s="95">
        <v>30</v>
      </c>
      <c r="P607" s="96">
        <f t="shared" si="179"/>
        <v>28.52205730585294</v>
      </c>
      <c r="Q607" s="97">
        <v>9.64237348914717</v>
      </c>
      <c r="R607" s="97">
        <v>1.52873314038828E-2</v>
      </c>
      <c r="S607" s="96">
        <f t="shared" si="180"/>
        <v>4.5219793948644824E-2</v>
      </c>
      <c r="T607" s="98">
        <v>237035</v>
      </c>
      <c r="U607" s="99">
        <f t="shared" si="181"/>
        <v>67607.258534928507</v>
      </c>
      <c r="V607" s="100">
        <f t="shared" si="176"/>
        <v>0.14476874492903941</v>
      </c>
      <c r="W607" s="97">
        <v>3.0280116911205202</v>
      </c>
      <c r="X607" s="97">
        <v>3.6336140293446242</v>
      </c>
      <c r="Y607" s="96">
        <f t="shared" si="182"/>
        <v>3.7683161623870684E-2</v>
      </c>
      <c r="Z607" s="100">
        <f t="shared" si="177"/>
        <v>0.1206406207741995</v>
      </c>
      <c r="AA607" s="93">
        <v>27.5798899887616</v>
      </c>
      <c r="AB607" s="95">
        <v>80</v>
      </c>
      <c r="AC607" s="114">
        <f t="shared" si="183"/>
        <v>80</v>
      </c>
      <c r="AD607" s="79">
        <f t="shared" si="188"/>
        <v>36.63196765756215</v>
      </c>
      <c r="AE607" s="79">
        <f t="shared" si="178"/>
        <v>36.63196765756215</v>
      </c>
      <c r="AF607" s="80">
        <f t="shared" si="184"/>
        <v>86830.584537102448</v>
      </c>
      <c r="AG607" s="96">
        <f t="shared" si="185"/>
        <v>5.8077508632887347E-2</v>
      </c>
      <c r="AH607" s="100">
        <f t="shared" si="186"/>
        <v>0.18593202885747612</v>
      </c>
    </row>
    <row r="608" spans="1:34">
      <c r="A608" s="20">
        <v>2026</v>
      </c>
      <c r="B608" s="20">
        <v>27</v>
      </c>
      <c r="C608" s="20" t="s">
        <v>36</v>
      </c>
      <c r="D608" s="24">
        <v>13.45068</v>
      </c>
      <c r="E608" s="24">
        <v>16.367597744736798</v>
      </c>
      <c r="F608" s="24">
        <v>19.22167</v>
      </c>
      <c r="G608" s="23">
        <v>115964.9243</v>
      </c>
      <c r="H608" s="23">
        <v>110651.20389999999</v>
      </c>
      <c r="I608" s="92">
        <v>120038.6825</v>
      </c>
      <c r="J608" s="93">
        <v>11.194344770000001</v>
      </c>
      <c r="K608" s="94">
        <f t="shared" si="172"/>
        <v>-10.0302701624042</v>
      </c>
      <c r="L608" s="94">
        <f t="shared" si="173"/>
        <v>-3.7108800000000004</v>
      </c>
      <c r="M608" s="94">
        <f t="shared" si="174"/>
        <v>-0.70616363709892449</v>
      </c>
      <c r="N608" s="94">
        <f t="shared" si="175"/>
        <v>-3.2529690295031242</v>
      </c>
      <c r="O608" s="95">
        <v>30</v>
      </c>
      <c r="P608" s="96">
        <f t="shared" si="179"/>
        <v>28.883389623419124</v>
      </c>
      <c r="Q608" s="97">
        <v>9.64237348914717</v>
      </c>
      <c r="R608" s="97">
        <v>1.52873314038828E-2</v>
      </c>
      <c r="S608" s="96">
        <f t="shared" si="180"/>
        <v>4.5792661914378002E-2</v>
      </c>
      <c r="T608" s="98">
        <v>237035</v>
      </c>
      <c r="U608" s="99">
        <f t="shared" si="181"/>
        <v>68463.742593871517</v>
      </c>
      <c r="V608" s="100">
        <f t="shared" si="176"/>
        <v>0.1466027509951314</v>
      </c>
      <c r="W608" s="97">
        <v>3.0280116911205202</v>
      </c>
      <c r="X608" s="97">
        <v>3.6336140293446242</v>
      </c>
      <c r="Y608" s="96">
        <f t="shared" si="182"/>
        <v>3.8160551595315E-2</v>
      </c>
      <c r="Z608" s="100">
        <f t="shared" si="177"/>
        <v>0.1221689591626095</v>
      </c>
      <c r="AA608" s="93">
        <v>28.40286948884</v>
      </c>
      <c r="AB608" s="95">
        <v>80</v>
      </c>
      <c r="AC608" s="114">
        <f t="shared" si="183"/>
        <v>80</v>
      </c>
      <c r="AD608" s="79">
        <f t="shared" si="188"/>
        <v>38.541213890463141</v>
      </c>
      <c r="AE608" s="79">
        <f t="shared" si="178"/>
        <v>38.541213890463141</v>
      </c>
      <c r="AF608" s="80">
        <f t="shared" si="184"/>
        <v>91356.166345259306</v>
      </c>
      <c r="AG608" s="96">
        <f t="shared" si="185"/>
        <v>6.1104489482241876E-2</v>
      </c>
      <c r="AH608" s="100">
        <f t="shared" si="186"/>
        <v>0.19562274569229765</v>
      </c>
    </row>
    <row r="609" spans="1:34">
      <c r="A609" s="20">
        <v>2027</v>
      </c>
      <c r="B609" s="20">
        <v>28</v>
      </c>
      <c r="C609" s="20" t="s">
        <v>36</v>
      </c>
      <c r="D609" s="24">
        <v>13.99267</v>
      </c>
      <c r="E609" s="24">
        <v>16.207188209473699</v>
      </c>
      <c r="F609" s="24">
        <v>17.95973</v>
      </c>
      <c r="G609" s="23">
        <v>118063.8358</v>
      </c>
      <c r="H609" s="23">
        <v>112174.5974</v>
      </c>
      <c r="I609" s="92">
        <v>122595.5209</v>
      </c>
      <c r="J609" s="93">
        <v>11.194344770000001</v>
      </c>
      <c r="K609" s="94">
        <f t="shared" si="172"/>
        <v>-10.211813413685201</v>
      </c>
      <c r="L609" s="94">
        <f t="shared" si="173"/>
        <v>-3.8483200000000002</v>
      </c>
      <c r="M609" s="94">
        <f t="shared" si="174"/>
        <v>-0.69924292810953326</v>
      </c>
      <c r="N609" s="94">
        <f t="shared" si="175"/>
        <v>-3.5650315717947336</v>
      </c>
      <c r="O609" s="95">
        <v>30</v>
      </c>
      <c r="P609" s="96">
        <f t="shared" si="179"/>
        <v>29.174476330443952</v>
      </c>
      <c r="Q609" s="97">
        <v>9.64237348914717</v>
      </c>
      <c r="R609" s="97">
        <v>1.52873314038828E-2</v>
      </c>
      <c r="S609" s="96">
        <f t="shared" si="180"/>
        <v>4.625416021275465E-2</v>
      </c>
      <c r="T609" s="98">
        <v>237035</v>
      </c>
      <c r="U609" s="99">
        <f t="shared" si="181"/>
        <v>69153.719969867816</v>
      </c>
      <c r="V609" s="100">
        <f t="shared" si="176"/>
        <v>0.14808021304457702</v>
      </c>
      <c r="W609" s="97">
        <v>3.0280116911205202</v>
      </c>
      <c r="X609" s="97">
        <v>3.6336140293446242</v>
      </c>
      <c r="Y609" s="96">
        <f t="shared" si="182"/>
        <v>3.8545133510628875E-2</v>
      </c>
      <c r="Z609" s="100">
        <f t="shared" si="177"/>
        <v>0.12340017753714752</v>
      </c>
      <c r="AA609" s="93">
        <v>29.225848988918202</v>
      </c>
      <c r="AB609" s="95">
        <v>80</v>
      </c>
      <c r="AC609" s="114">
        <f t="shared" si="183"/>
        <v>80</v>
      </c>
      <c r="AD609" s="79">
        <f t="shared" si="188"/>
        <v>40.355525127820421</v>
      </c>
      <c r="AE609" s="79">
        <f t="shared" si="178"/>
        <v>40.355525127820421</v>
      </c>
      <c r="AF609" s="80">
        <f t="shared" si="184"/>
        <v>95656.718986729145</v>
      </c>
      <c r="AG609" s="96">
        <f t="shared" si="185"/>
        <v>6.3980957313164125E-2</v>
      </c>
      <c r="AH609" s="100">
        <f t="shared" si="186"/>
        <v>0.2048316031714868</v>
      </c>
    </row>
    <row r="610" spans="1:34">
      <c r="A610" s="20">
        <v>2028</v>
      </c>
      <c r="B610" s="20">
        <v>29</v>
      </c>
      <c r="C610" s="20" t="s">
        <v>36</v>
      </c>
      <c r="D610" s="24">
        <v>12.923109999999999</v>
      </c>
      <c r="E610" s="24">
        <v>15.3904421968421</v>
      </c>
      <c r="F610" s="24">
        <v>18.484490000000001</v>
      </c>
      <c r="G610" s="23">
        <v>120200.73669999999</v>
      </c>
      <c r="H610" s="23">
        <v>113718.96430000001</v>
      </c>
      <c r="I610" s="92">
        <v>125206.82030000001</v>
      </c>
      <c r="J610" s="93">
        <v>11.194344770000001</v>
      </c>
      <c r="K610" s="94">
        <f t="shared" si="172"/>
        <v>-10.396642520129801</v>
      </c>
      <c r="L610" s="94">
        <f t="shared" si="173"/>
        <v>-3.98576</v>
      </c>
      <c r="M610" s="94">
        <f t="shared" si="174"/>
        <v>-0.66400523814055556</v>
      </c>
      <c r="N610" s="94">
        <f t="shared" si="175"/>
        <v>-3.8520629882703554</v>
      </c>
      <c r="O610" s="95">
        <v>30</v>
      </c>
      <c r="P610" s="96">
        <f t="shared" si="179"/>
        <v>29.376171101488456</v>
      </c>
      <c r="Q610" s="97">
        <v>9.64237348914717</v>
      </c>
      <c r="R610" s="97">
        <v>1.52873314038828E-2</v>
      </c>
      <c r="S610" s="96">
        <f t="shared" si="180"/>
        <v>4.657393363896118E-2</v>
      </c>
      <c r="T610" s="98">
        <v>237035</v>
      </c>
      <c r="U610" s="99">
        <f t="shared" si="181"/>
        <v>69631.807170413158</v>
      </c>
      <c r="V610" s="100">
        <f t="shared" si="176"/>
        <v>0.14910395051728981</v>
      </c>
      <c r="W610" s="97">
        <v>3.0280116911205202</v>
      </c>
      <c r="X610" s="97">
        <v>3.6336140293446242</v>
      </c>
      <c r="Y610" s="96">
        <f t="shared" si="182"/>
        <v>3.8811611365800983E-2</v>
      </c>
      <c r="Z610" s="100">
        <f t="shared" si="177"/>
        <v>0.1242532920977415</v>
      </c>
      <c r="AA610" s="93">
        <v>30.048828488996399</v>
      </c>
      <c r="AB610" s="95">
        <v>80</v>
      </c>
      <c r="AC610" s="114">
        <f t="shared" si="183"/>
        <v>80</v>
      </c>
      <c r="AD610" s="79">
        <f t="shared" si="188"/>
        <v>42.055755044195045</v>
      </c>
      <c r="AE610" s="79">
        <f t="shared" si="178"/>
        <v>42.055755044195045</v>
      </c>
      <c r="AF610" s="80">
        <f t="shared" si="184"/>
        <v>99686.858969007735</v>
      </c>
      <c r="AG610" s="96">
        <f t="shared" si="185"/>
        <v>6.6676556920840568E-2</v>
      </c>
      <c r="AH610" s="100">
        <f t="shared" si="186"/>
        <v>0.21346142073495727</v>
      </c>
    </row>
    <row r="611" spans="1:34">
      <c r="A611" s="20">
        <v>2029</v>
      </c>
      <c r="B611" s="20">
        <v>30</v>
      </c>
      <c r="C611" s="20" t="s">
        <v>36</v>
      </c>
      <c r="D611" s="24">
        <v>13.36476</v>
      </c>
      <c r="E611" s="24">
        <v>16.273328689473701</v>
      </c>
      <c r="F611" s="24">
        <v>18.813690189999999</v>
      </c>
      <c r="G611" s="23">
        <v>122376.3144</v>
      </c>
      <c r="H611" s="23">
        <v>115284.59329999999</v>
      </c>
      <c r="I611" s="92">
        <v>127873.7406</v>
      </c>
      <c r="J611" s="93">
        <v>11.194344770000001</v>
      </c>
      <c r="K611" s="94">
        <f t="shared" si="172"/>
        <v>-10.584816937713601</v>
      </c>
      <c r="L611" s="94">
        <f t="shared" si="173"/>
        <v>-4.1232000000000006</v>
      </c>
      <c r="M611" s="94">
        <f t="shared" si="174"/>
        <v>-0.7020964929786534</v>
      </c>
      <c r="N611" s="94">
        <f t="shared" si="175"/>
        <v>-4.2157686606922544</v>
      </c>
      <c r="O611" s="95">
        <v>30</v>
      </c>
      <c r="P611" s="96">
        <f t="shared" si="179"/>
        <v>29.563612368465044</v>
      </c>
      <c r="Q611" s="97">
        <v>9.64237348914717</v>
      </c>
      <c r="R611" s="97">
        <v>1.52873314038828E-2</v>
      </c>
      <c r="S611" s="96">
        <f t="shared" si="180"/>
        <v>4.687110909791431E-2</v>
      </c>
      <c r="T611" s="98">
        <v>237035</v>
      </c>
      <c r="U611" s="99">
        <f t="shared" si="181"/>
        <v>70076.10857759112</v>
      </c>
      <c r="V611" s="100">
        <f t="shared" si="176"/>
        <v>0.15005534180989974</v>
      </c>
      <c r="W611" s="97">
        <v>3.0280116911205202</v>
      </c>
      <c r="X611" s="97">
        <v>3.6336140293446242</v>
      </c>
      <c r="Y611" s="96">
        <f t="shared" si="182"/>
        <v>3.9059257581595258E-2</v>
      </c>
      <c r="Z611" s="100">
        <f t="shared" si="177"/>
        <v>0.12504611817491645</v>
      </c>
      <c r="AA611" s="93">
        <v>30.8718079890746</v>
      </c>
      <c r="AB611" s="95">
        <v>80</v>
      </c>
      <c r="AC611" s="114">
        <f t="shared" si="183"/>
        <v>80</v>
      </c>
      <c r="AD611" s="79">
        <f t="shared" si="188"/>
        <v>43.717042071499399</v>
      </c>
      <c r="AE611" s="79">
        <f t="shared" si="178"/>
        <v>43.717042071499399</v>
      </c>
      <c r="AF611" s="80">
        <f t="shared" si="184"/>
        <v>103624.69067417859</v>
      </c>
      <c r="AG611" s="96">
        <f t="shared" si="185"/>
        <v>6.9310415210187867E-2</v>
      </c>
      <c r="AH611" s="100">
        <f t="shared" si="186"/>
        <v>0.22189357677933882</v>
      </c>
    </row>
    <row r="612" spans="1:34">
      <c r="A612" s="20">
        <v>2030</v>
      </c>
      <c r="B612" s="20">
        <v>31</v>
      </c>
      <c r="C612" s="20" t="s">
        <v>36</v>
      </c>
      <c r="D612" s="24">
        <v>13.269130000000001</v>
      </c>
      <c r="E612" s="24">
        <v>16.250963187368399</v>
      </c>
      <c r="F612" s="24">
        <v>22.509169180000001</v>
      </c>
      <c r="G612" s="23">
        <v>124591.2692</v>
      </c>
      <c r="H612" s="23">
        <v>116871.77710000001</v>
      </c>
      <c r="I612" s="92">
        <v>130597.4667</v>
      </c>
      <c r="J612" s="93">
        <v>11.194344770000001</v>
      </c>
      <c r="K612" s="94">
        <f t="shared" si="172"/>
        <v>-10.776397238184799</v>
      </c>
      <c r="L612" s="94">
        <f t="shared" si="173"/>
        <v>-4.2606400000000004</v>
      </c>
      <c r="M612" s="94">
        <f t="shared" si="174"/>
        <v>-0.7011315557558222</v>
      </c>
      <c r="N612" s="94">
        <f t="shared" si="175"/>
        <v>-4.5438240239406209</v>
      </c>
      <c r="O612" s="95">
        <v>30</v>
      </c>
      <c r="P612" s="96">
        <f t="shared" si="179"/>
        <v>29.684375853180555</v>
      </c>
      <c r="Q612" s="97">
        <v>9.64237348914717</v>
      </c>
      <c r="R612" s="97">
        <v>1.52873314038828E-2</v>
      </c>
      <c r="S612" s="96">
        <f t="shared" si="180"/>
        <v>4.706257144008677E-2</v>
      </c>
      <c r="T612" s="98">
        <v>237035</v>
      </c>
      <c r="U612" s="99">
        <f t="shared" si="181"/>
        <v>70362.360303586524</v>
      </c>
      <c r="V612" s="100">
        <f t="shared" si="176"/>
        <v>0.1506682982291386</v>
      </c>
      <c r="W612" s="97">
        <v>3.0280116911205202</v>
      </c>
      <c r="X612" s="97">
        <v>3.6336140293446242</v>
      </c>
      <c r="Y612" s="96">
        <f t="shared" si="182"/>
        <v>3.9218809533405646E-2</v>
      </c>
      <c r="Z612" s="100">
        <f t="shared" si="177"/>
        <v>0.12555691519094886</v>
      </c>
      <c r="AA612" s="93">
        <v>31.694787489152802</v>
      </c>
      <c r="AB612" s="95">
        <v>80</v>
      </c>
      <c r="AC612" s="114">
        <f t="shared" si="183"/>
        <v>80</v>
      </c>
      <c r="AD612" s="79">
        <f t="shared" si="188"/>
        <v>45.286961931540326</v>
      </c>
      <c r="AE612" s="79">
        <f t="shared" si="178"/>
        <v>45.286961931540326</v>
      </c>
      <c r="AF612" s="80">
        <f t="shared" si="184"/>
        <v>107345.95021442662</v>
      </c>
      <c r="AG612" s="96">
        <f t="shared" si="185"/>
        <v>7.1799417031678775E-2</v>
      </c>
      <c r="AH612" s="100">
        <f t="shared" si="186"/>
        <v>0.22986198261136342</v>
      </c>
    </row>
    <row r="613" spans="1:34">
      <c r="A613" s="20">
        <v>2031</v>
      </c>
      <c r="B613" s="20">
        <v>32</v>
      </c>
      <c r="C613" s="20" t="s">
        <v>36</v>
      </c>
      <c r="D613" s="24">
        <v>13.516959999999999</v>
      </c>
      <c r="E613" s="24">
        <v>15.8983075457895</v>
      </c>
      <c r="F613" s="24">
        <v>19.098009999999999</v>
      </c>
      <c r="G613" s="23">
        <v>126846.3135</v>
      </c>
      <c r="H613" s="23">
        <v>118480.8126</v>
      </c>
      <c r="I613" s="92">
        <v>133379.20850000001</v>
      </c>
      <c r="J613" s="93">
        <v>11.194344770000001</v>
      </c>
      <c r="K613" s="94">
        <f t="shared" si="172"/>
        <v>-10.971445039869</v>
      </c>
      <c r="L613" s="94">
        <f t="shared" si="173"/>
        <v>-4.3980800000000002</v>
      </c>
      <c r="M613" s="94">
        <f t="shared" si="174"/>
        <v>-0.68591658075554218</v>
      </c>
      <c r="N613" s="94">
        <f t="shared" si="175"/>
        <v>-4.8610968506245413</v>
      </c>
      <c r="O613" s="95">
        <v>30</v>
      </c>
      <c r="P613" s="96">
        <f t="shared" si="179"/>
        <v>29.769524713910485</v>
      </c>
      <c r="Q613" s="97">
        <v>9.64237348914717</v>
      </c>
      <c r="R613" s="97">
        <v>1.52873314038828E-2</v>
      </c>
      <c r="S613" s="96">
        <f t="shared" si="180"/>
        <v>4.7197569203252299E-2</v>
      </c>
      <c r="T613" s="98">
        <v>237035</v>
      </c>
      <c r="U613" s="99">
        <f t="shared" si="181"/>
        <v>70564.192905617718</v>
      </c>
      <c r="V613" s="100">
        <f t="shared" si="176"/>
        <v>0.15110048632720685</v>
      </c>
      <c r="W613" s="97">
        <v>3.0280116911205202</v>
      </c>
      <c r="X613" s="97">
        <v>3.9364151984566762</v>
      </c>
      <c r="Y613" s="96">
        <f t="shared" si="182"/>
        <v>3.6305822464040224E-2</v>
      </c>
      <c r="Z613" s="100">
        <f t="shared" si="177"/>
        <v>0.11623114332862063</v>
      </c>
      <c r="AA613" s="93">
        <v>32.517766989231198</v>
      </c>
      <c r="AB613" s="95">
        <v>90</v>
      </c>
      <c r="AC613" s="114">
        <f t="shared" si="183"/>
        <v>90</v>
      </c>
      <c r="AD613" s="79">
        <f t="shared" si="188"/>
        <v>47.096577782593322</v>
      </c>
      <c r="AE613" s="79">
        <f t="shared" si="178"/>
        <v>47.096577782593322</v>
      </c>
      <c r="AF613" s="80">
        <f t="shared" si="184"/>
        <v>111635.37314697009</v>
      </c>
      <c r="AG613" s="96">
        <f t="shared" si="185"/>
        <v>7.4668440644993866E-2</v>
      </c>
      <c r="AH613" s="100">
        <f t="shared" si="186"/>
        <v>0.23904700782715943</v>
      </c>
    </row>
    <row r="614" spans="1:34">
      <c r="A614" s="20">
        <v>2032</v>
      </c>
      <c r="B614" s="20">
        <v>33</v>
      </c>
      <c r="C614" s="20" t="s">
        <v>36</v>
      </c>
      <c r="D614" s="24">
        <v>14.255839999999999</v>
      </c>
      <c r="E614" s="24">
        <v>16.6766776805263</v>
      </c>
      <c r="F614" s="24">
        <v>19.490739999999999</v>
      </c>
      <c r="G614" s="23">
        <v>129142.1732</v>
      </c>
      <c r="H614" s="23">
        <v>120112.0004</v>
      </c>
      <c r="I614" s="92">
        <v>136220.20170000001</v>
      </c>
      <c r="J614" s="93">
        <v>11.194344770000001</v>
      </c>
      <c r="K614" s="94">
        <f t="shared" si="172"/>
        <v>-11.1700231287608</v>
      </c>
      <c r="L614" s="94">
        <f t="shared" si="173"/>
        <v>-4.53552</v>
      </c>
      <c r="M614" s="94">
        <f t="shared" si="174"/>
        <v>-0.71949858184862669</v>
      </c>
      <c r="N614" s="94">
        <f t="shared" si="175"/>
        <v>-5.2306969406094259</v>
      </c>
      <c r="O614" s="95">
        <v>30</v>
      </c>
      <c r="P614" s="96">
        <f t="shared" si="179"/>
        <v>29.840360175019097</v>
      </c>
      <c r="Q614" s="97">
        <v>9.64237348914717</v>
      </c>
      <c r="R614" s="97">
        <v>1.52873314038828E-2</v>
      </c>
      <c r="S614" s="96">
        <f t="shared" si="180"/>
        <v>4.7309874038813066E-2</v>
      </c>
      <c r="T614" s="98">
        <v>237035</v>
      </c>
      <c r="U614" s="99">
        <f t="shared" si="181"/>
        <v>70732.097740856509</v>
      </c>
      <c r="V614" s="100">
        <f t="shared" si="176"/>
        <v>0.15146002423470059</v>
      </c>
      <c r="W614" s="97">
        <v>3.0280116911205202</v>
      </c>
      <c r="X614" s="97">
        <v>3.9364151984566762</v>
      </c>
      <c r="Y614" s="96">
        <f t="shared" si="182"/>
        <v>3.6392210799086978E-2</v>
      </c>
      <c r="Z614" s="100">
        <f t="shared" si="177"/>
        <v>0.11650771094976967</v>
      </c>
      <c r="AA614" s="93">
        <v>33.340746489309403</v>
      </c>
      <c r="AB614" s="95">
        <v>90</v>
      </c>
      <c r="AC614" s="114">
        <f t="shared" si="183"/>
        <v>90</v>
      </c>
      <c r="AD614" s="79">
        <f t="shared" si="188"/>
        <v>48.867190849022656</v>
      </c>
      <c r="AE614" s="79">
        <f t="shared" si="178"/>
        <v>48.867190849022656</v>
      </c>
      <c r="AF614" s="80">
        <f t="shared" si="184"/>
        <v>115832.34582898086</v>
      </c>
      <c r="AG614" s="96">
        <f t="shared" si="185"/>
        <v>7.7475627979628453E-2</v>
      </c>
      <c r="AH614" s="100">
        <f t="shared" si="186"/>
        <v>0.24803406751339505</v>
      </c>
    </row>
    <row r="615" spans="1:34">
      <c r="A615" s="20">
        <v>2033</v>
      </c>
      <c r="B615" s="20">
        <v>34</v>
      </c>
      <c r="C615" s="20" t="s">
        <v>36</v>
      </c>
      <c r="D615" s="24">
        <v>13.670529999999999</v>
      </c>
      <c r="E615" s="24">
        <v>16.605875331578901</v>
      </c>
      <c r="F615" s="24">
        <v>19.018930000000001</v>
      </c>
      <c r="G615" s="23">
        <v>131479.58679999999</v>
      </c>
      <c r="H615" s="23">
        <v>121765.64569999999</v>
      </c>
      <c r="I615" s="92">
        <v>139121.7084</v>
      </c>
      <c r="J615" s="93">
        <v>11.194344770000001</v>
      </c>
      <c r="K615" s="94">
        <f t="shared" si="172"/>
        <v>-11.3721953806792</v>
      </c>
      <c r="L615" s="94">
        <f t="shared" si="173"/>
        <v>-4.6729599999999998</v>
      </c>
      <c r="M615" s="94">
        <f t="shared" si="174"/>
        <v>-0.71644388530564007</v>
      </c>
      <c r="N615" s="94">
        <f t="shared" si="175"/>
        <v>-5.5672544959848391</v>
      </c>
      <c r="O615" s="95">
        <v>30</v>
      </c>
      <c r="P615" s="96">
        <f t="shared" si="179"/>
        <v>29.885807629189788</v>
      </c>
      <c r="Q615" s="97">
        <v>9.64237348914717</v>
      </c>
      <c r="R615" s="97">
        <v>1.52873314038828E-2</v>
      </c>
      <c r="S615" s="96">
        <f t="shared" si="180"/>
        <v>4.738192790544167E-2</v>
      </c>
      <c r="T615" s="98">
        <v>237035</v>
      </c>
      <c r="U615" s="99">
        <f t="shared" si="181"/>
        <v>70839.824113850016</v>
      </c>
      <c r="V615" s="100">
        <f t="shared" si="176"/>
        <v>0.1516907008240489</v>
      </c>
      <c r="W615" s="97">
        <v>3.0280116911205202</v>
      </c>
      <c r="X615" s="97">
        <v>3.9364151984566762</v>
      </c>
      <c r="Y615" s="96">
        <f t="shared" si="182"/>
        <v>3.6447636850339749E-2</v>
      </c>
      <c r="Z615" s="100">
        <f t="shared" si="177"/>
        <v>0.11668515448003761</v>
      </c>
      <c r="AA615" s="93">
        <v>34.163725989387601</v>
      </c>
      <c r="AB615" s="95">
        <v>90</v>
      </c>
      <c r="AC615" s="114">
        <f t="shared" si="183"/>
        <v>90</v>
      </c>
      <c r="AD615" s="79">
        <f t="shared" si="188"/>
        <v>50.587726523511719</v>
      </c>
      <c r="AE615" s="79">
        <f t="shared" si="178"/>
        <v>50.587726523511719</v>
      </c>
      <c r="AF615" s="80">
        <f t="shared" si="184"/>
        <v>119910.617565006</v>
      </c>
      <c r="AG615" s="96">
        <f t="shared" si="185"/>
        <v>8.0203420994255162E-2</v>
      </c>
      <c r="AH615" s="100">
        <f t="shared" si="186"/>
        <v>0.25676695054249921</v>
      </c>
    </row>
    <row r="616" spans="1:34">
      <c r="A616" s="20">
        <v>2034</v>
      </c>
      <c r="B616" s="20">
        <v>35</v>
      </c>
      <c r="C616" s="20" t="s">
        <v>36</v>
      </c>
      <c r="D616" s="24">
        <v>13.312150000000001</v>
      </c>
      <c r="E616" s="24">
        <v>16.382478905263198</v>
      </c>
      <c r="F616" s="24">
        <v>20.367329999999999</v>
      </c>
      <c r="G616" s="23">
        <v>133859.30660000001</v>
      </c>
      <c r="H616" s="23">
        <v>123442.0576</v>
      </c>
      <c r="I616" s="92">
        <v>142085.01749999999</v>
      </c>
      <c r="J616" s="93">
        <v>11.194344770000001</v>
      </c>
      <c r="K616" s="94">
        <f t="shared" si="172"/>
        <v>-11.578026865060401</v>
      </c>
      <c r="L616" s="94">
        <f t="shared" si="173"/>
        <v>-4.8104000000000005</v>
      </c>
      <c r="M616" s="94">
        <f t="shared" si="174"/>
        <v>-0.70680566988867544</v>
      </c>
      <c r="N616" s="94">
        <f t="shared" si="175"/>
        <v>-5.9008877649490765</v>
      </c>
      <c r="O616" s="95">
        <v>30</v>
      </c>
      <c r="P616" s="96">
        <f t="shared" si="179"/>
        <v>29.918113706478596</v>
      </c>
      <c r="Q616" s="97">
        <v>9.64237348914717</v>
      </c>
      <c r="R616" s="97">
        <v>1.52873314038828E-2</v>
      </c>
      <c r="S616" s="96">
        <f t="shared" si="180"/>
        <v>4.7433147007297588E-2</v>
      </c>
      <c r="T616" s="98">
        <v>237035</v>
      </c>
      <c r="U616" s="99">
        <f t="shared" si="181"/>
        <v>70916.40082415154</v>
      </c>
      <c r="V616" s="100">
        <f t="shared" si="176"/>
        <v>0.15185467603146571</v>
      </c>
      <c r="W616" s="97">
        <v>3.0280116911205202</v>
      </c>
      <c r="X616" s="97">
        <v>3.9364151984566762</v>
      </c>
      <c r="Y616" s="96">
        <f t="shared" si="182"/>
        <v>3.6487036159459689E-2</v>
      </c>
      <c r="Z616" s="100">
        <f t="shared" si="177"/>
        <v>0.11681128925497361</v>
      </c>
      <c r="AA616" s="93">
        <v>34.986705489465798</v>
      </c>
      <c r="AB616" s="95">
        <v>90</v>
      </c>
      <c r="AC616" s="114">
        <f t="shared" si="183"/>
        <v>90</v>
      </c>
      <c r="AD616" s="79">
        <f t="shared" si="188"/>
        <v>52.270431436116546</v>
      </c>
      <c r="AE616" s="79">
        <f t="shared" si="178"/>
        <v>52.270431436116546</v>
      </c>
      <c r="AF616" s="80">
        <f t="shared" si="184"/>
        <v>123899.21715459885</v>
      </c>
      <c r="AG616" s="96">
        <f t="shared" si="185"/>
        <v>8.2871235893033454E-2</v>
      </c>
      <c r="AH616" s="100">
        <f t="shared" si="186"/>
        <v>0.26530781685068588</v>
      </c>
    </row>
    <row r="617" spans="1:34">
      <c r="A617" s="20">
        <v>2035</v>
      </c>
      <c r="B617" s="20">
        <v>36</v>
      </c>
      <c r="C617" s="20" t="s">
        <v>36</v>
      </c>
      <c r="D617" s="24">
        <v>14.04195</v>
      </c>
      <c r="E617" s="24">
        <v>16.637897971579001</v>
      </c>
      <c r="F617" s="24">
        <v>19.35218472</v>
      </c>
      <c r="G617" s="23">
        <v>136282.0981</v>
      </c>
      <c r="H617" s="23">
        <v>125141.5496</v>
      </c>
      <c r="I617" s="92">
        <v>145111.4455</v>
      </c>
      <c r="J617" s="93">
        <v>11.194344770000001</v>
      </c>
      <c r="K617" s="94">
        <f t="shared" si="172"/>
        <v>-11.787583793061401</v>
      </c>
      <c r="L617" s="94">
        <f t="shared" si="173"/>
        <v>-4.9478400000000002</v>
      </c>
      <c r="M617" s="94">
        <f t="shared" si="174"/>
        <v>-0.71782547008580444</v>
      </c>
      <c r="N617" s="94">
        <f t="shared" si="175"/>
        <v>-6.2589044931472051</v>
      </c>
      <c r="O617" s="95">
        <v>30</v>
      </c>
      <c r="P617" s="96">
        <f t="shared" si="179"/>
        <v>29.942709394644609</v>
      </c>
      <c r="Q617" s="97">
        <v>9.64237348914717</v>
      </c>
      <c r="R617" s="97">
        <v>1.52873314038828E-2</v>
      </c>
      <c r="S617" s="96">
        <f t="shared" si="180"/>
        <v>4.7472141808372614E-2</v>
      </c>
      <c r="T617" s="98">
        <v>237035</v>
      </c>
      <c r="U617" s="99">
        <f t="shared" si="181"/>
        <v>70974.70121359585</v>
      </c>
      <c r="V617" s="100">
        <f t="shared" si="176"/>
        <v>0.15197951579559202</v>
      </c>
      <c r="W617" s="97">
        <v>3.0280116911205202</v>
      </c>
      <c r="X617" s="97">
        <v>3.9364151984566762</v>
      </c>
      <c r="Y617" s="96">
        <f t="shared" si="182"/>
        <v>3.6517032160286629E-2</v>
      </c>
      <c r="Z617" s="100">
        <f t="shared" si="177"/>
        <v>0.11690731984276309</v>
      </c>
      <c r="AA617" s="93">
        <v>35.809684989543896</v>
      </c>
      <c r="AB617" s="95">
        <v>90</v>
      </c>
      <c r="AC617" s="114">
        <f t="shared" si="183"/>
        <v>90</v>
      </c>
      <c r="AD617" s="79">
        <f t="shared" si="188"/>
        <v>53.920736574596241</v>
      </c>
      <c r="AE617" s="79">
        <f t="shared" si="178"/>
        <v>53.920736574596241</v>
      </c>
      <c r="AF617" s="80">
        <f t="shared" si="184"/>
        <v>127811.0179395942</v>
      </c>
      <c r="AG617" s="96">
        <f t="shared" si="185"/>
        <v>8.548768313995514E-2</v>
      </c>
      <c r="AH617" s="100">
        <f t="shared" si="186"/>
        <v>0.27368423237659617</v>
      </c>
    </row>
    <row r="618" spans="1:34">
      <c r="A618" s="20">
        <v>2036</v>
      </c>
      <c r="B618" s="20">
        <v>37</v>
      </c>
      <c r="C618" s="20" t="s">
        <v>36</v>
      </c>
      <c r="D618" s="24">
        <v>15.034459999999999</v>
      </c>
      <c r="E618" s="24">
        <v>16.377624638947399</v>
      </c>
      <c r="F618" s="24">
        <v>17.739034700000001</v>
      </c>
      <c r="G618" s="23">
        <v>138748.74110000001</v>
      </c>
      <c r="H618" s="23">
        <v>126864.4394</v>
      </c>
      <c r="I618" s="92">
        <v>148202.33679999999</v>
      </c>
      <c r="J618" s="93">
        <v>11.194344770000001</v>
      </c>
      <c r="K618" s="94">
        <f t="shared" si="172"/>
        <v>-12.000933612703401</v>
      </c>
      <c r="L618" s="94">
        <f t="shared" si="173"/>
        <v>-5.08528</v>
      </c>
      <c r="M618" s="94">
        <f t="shared" si="174"/>
        <v>-0.70659623742274658</v>
      </c>
      <c r="N618" s="94">
        <f t="shared" si="175"/>
        <v>-6.5984650801261466</v>
      </c>
      <c r="O618" s="95">
        <v>30</v>
      </c>
      <c r="P618" s="96">
        <f t="shared" si="179"/>
        <v>29.959181882054846</v>
      </c>
      <c r="Q618" s="97">
        <v>9.64237348914717</v>
      </c>
      <c r="R618" s="97">
        <v>1.52873314038828E-2</v>
      </c>
      <c r="S618" s="96">
        <f t="shared" si="180"/>
        <v>4.7498257823726089E-2</v>
      </c>
      <c r="T618" s="98">
        <v>237035</v>
      </c>
      <c r="U618" s="99">
        <f t="shared" si="181"/>
        <v>71013.746774128696</v>
      </c>
      <c r="V618" s="100">
        <f t="shared" si="176"/>
        <v>0.15206312481799411</v>
      </c>
      <c r="W618" s="97">
        <v>3.0280116911205202</v>
      </c>
      <c r="X618" s="97">
        <v>3.9364151984566762</v>
      </c>
      <c r="Y618" s="96">
        <f t="shared" si="182"/>
        <v>3.6537121402866225E-2</v>
      </c>
      <c r="Z618" s="100">
        <f t="shared" si="177"/>
        <v>0.11697163447538009</v>
      </c>
      <c r="AA618" s="93">
        <v>36.6326644896224</v>
      </c>
      <c r="AB618" s="95">
        <v>90</v>
      </c>
      <c r="AC618" s="114">
        <f t="shared" si="183"/>
        <v>90</v>
      </c>
      <c r="AD618" s="79">
        <f t="shared" si="188"/>
        <v>55.538229127317805</v>
      </c>
      <c r="AE618" s="79">
        <f t="shared" si="178"/>
        <v>55.538229127317805</v>
      </c>
      <c r="AF618" s="80">
        <f t="shared" si="184"/>
        <v>131645.04141193777</v>
      </c>
      <c r="AG618" s="96">
        <f t="shared" si="185"/>
        <v>8.8052108250079558E-2</v>
      </c>
      <c r="AH618" s="100">
        <f t="shared" si="186"/>
        <v>0.28189410182179636</v>
      </c>
    </row>
    <row r="619" spans="1:34">
      <c r="A619" s="20">
        <v>2037</v>
      </c>
      <c r="B619" s="20">
        <v>38</v>
      </c>
      <c r="C619" s="20" t="s">
        <v>36</v>
      </c>
      <c r="D619" s="24">
        <v>13.91428</v>
      </c>
      <c r="E619" s="24">
        <v>16.069566224210501</v>
      </c>
      <c r="F619" s="24">
        <v>19.05231848</v>
      </c>
      <c r="G619" s="23">
        <v>141260.02919999999</v>
      </c>
      <c r="H619" s="23">
        <v>128611.0491</v>
      </c>
      <c r="I619" s="92">
        <v>151359.0644</v>
      </c>
      <c r="J619" s="93">
        <v>11.194344770000001</v>
      </c>
      <c r="K619" s="94">
        <f t="shared" si="172"/>
        <v>-12.2181449656248</v>
      </c>
      <c r="L619" s="94">
        <f t="shared" si="173"/>
        <v>-5.2227200000000007</v>
      </c>
      <c r="M619" s="94">
        <f t="shared" si="174"/>
        <v>-0.69330536517733787</v>
      </c>
      <c r="N619" s="94">
        <f t="shared" si="175"/>
        <v>-6.939825560802138</v>
      </c>
      <c r="O619" s="95">
        <v>30</v>
      </c>
      <c r="P619" s="96">
        <f t="shared" si="179"/>
        <v>29.970974953490998</v>
      </c>
      <c r="Q619" s="97">
        <v>9.64237348914717</v>
      </c>
      <c r="R619" s="97">
        <v>1.52873314038828E-2</v>
      </c>
      <c r="S619" s="96">
        <f t="shared" si="180"/>
        <v>4.7516954941351441E-2</v>
      </c>
      <c r="T619" s="98">
        <v>237035</v>
      </c>
      <c r="U619" s="99">
        <f t="shared" si="181"/>
        <v>71041.700481007385</v>
      </c>
      <c r="V619" s="100">
        <f t="shared" si="176"/>
        <v>0.15212298263723778</v>
      </c>
      <c r="W619" s="97">
        <v>3.0280116911205202</v>
      </c>
      <c r="X619" s="97">
        <v>3.9364151984566762</v>
      </c>
      <c r="Y619" s="96">
        <f t="shared" si="182"/>
        <v>3.6551503801039567E-2</v>
      </c>
      <c r="Z619" s="100">
        <f t="shared" si="177"/>
        <v>0.11701767895172135</v>
      </c>
      <c r="AA619" s="93">
        <v>37.455643989700597</v>
      </c>
      <c r="AB619" s="95">
        <v>90</v>
      </c>
      <c r="AC619" s="114">
        <f t="shared" si="183"/>
        <v>90</v>
      </c>
      <c r="AD619" s="79">
        <f t="shared" si="188"/>
        <v>57.126352879062949</v>
      </c>
      <c r="AE619" s="79">
        <f t="shared" si="178"/>
        <v>57.126352879062949</v>
      </c>
      <c r="AF619" s="80">
        <f t="shared" si="184"/>
        <v>135409.45054688686</v>
      </c>
      <c r="AG619" s="96">
        <f t="shared" si="185"/>
        <v>9.0569971111400124E-2</v>
      </c>
      <c r="AH619" s="100">
        <f t="shared" si="186"/>
        <v>0.28995490472485208</v>
      </c>
    </row>
    <row r="620" spans="1:34">
      <c r="A620" s="20">
        <v>2038</v>
      </c>
      <c r="B620" s="20">
        <v>39</v>
      </c>
      <c r="C620" s="20" t="s">
        <v>36</v>
      </c>
      <c r="D620" s="24">
        <v>14.02726</v>
      </c>
      <c r="E620" s="24">
        <v>16.2513366978947</v>
      </c>
      <c r="F620" s="24">
        <v>18.169840000000001</v>
      </c>
      <c r="G620" s="23">
        <v>143816.77040000001</v>
      </c>
      <c r="H620" s="23">
        <v>130381.7053</v>
      </c>
      <c r="I620" s="92">
        <v>154583.0307</v>
      </c>
      <c r="J620" s="93">
        <v>11.194344770000001</v>
      </c>
      <c r="K620" s="94">
        <f t="shared" si="172"/>
        <v>-12.439287738977601</v>
      </c>
      <c r="L620" s="94">
        <f t="shared" si="173"/>
        <v>-5.3601600000000005</v>
      </c>
      <c r="M620" s="94">
        <f t="shared" si="174"/>
        <v>-0.70114767049396898</v>
      </c>
      <c r="N620" s="94">
        <f t="shared" si="175"/>
        <v>-7.3062506394715694</v>
      </c>
      <c r="O620" s="95">
        <v>30</v>
      </c>
      <c r="P620" s="96">
        <f t="shared" si="179"/>
        <v>29.979873629567354</v>
      </c>
      <c r="Q620" s="97">
        <v>9.64237348914717</v>
      </c>
      <c r="R620" s="97">
        <v>1.52873314038828E-2</v>
      </c>
      <c r="S620" s="96">
        <f t="shared" si="180"/>
        <v>4.7531063190776567E-2</v>
      </c>
      <c r="T620" s="98">
        <v>237035</v>
      </c>
      <c r="U620" s="99">
        <f t="shared" si="181"/>
        <v>71062.793457844979</v>
      </c>
      <c r="V620" s="100">
        <f t="shared" si="176"/>
        <v>0.15216814944106577</v>
      </c>
      <c r="W620" s="97">
        <v>3.0280116911205202</v>
      </c>
      <c r="X620" s="97">
        <v>3.9364151984566762</v>
      </c>
      <c r="Y620" s="96">
        <f t="shared" si="182"/>
        <v>3.6562356300597357E-2</v>
      </c>
      <c r="Z620" s="100">
        <f t="shared" si="177"/>
        <v>0.11705242264697364</v>
      </c>
      <c r="AA620" s="93">
        <v>38.278623489778703</v>
      </c>
      <c r="AB620" s="95">
        <v>90</v>
      </c>
      <c r="AC620" s="114">
        <f t="shared" si="183"/>
        <v>90</v>
      </c>
      <c r="AD620" s="79">
        <f t="shared" si="188"/>
        <v>58.68689285044595</v>
      </c>
      <c r="AE620" s="79">
        <f t="shared" si="178"/>
        <v>58.68689285044595</v>
      </c>
      <c r="AF620" s="80">
        <f t="shared" si="184"/>
        <v>139108.47646805455</v>
      </c>
      <c r="AG620" s="96">
        <f t="shared" si="185"/>
        <v>9.3044101753444755E-2</v>
      </c>
      <c r="AH620" s="100">
        <f t="shared" si="186"/>
        <v>0.29787570127350621</v>
      </c>
    </row>
    <row r="621" spans="1:34">
      <c r="A621" s="20">
        <v>2039</v>
      </c>
      <c r="B621" s="20">
        <v>40</v>
      </c>
      <c r="C621" s="20" t="s">
        <v>36</v>
      </c>
      <c r="D621" s="24">
        <v>14.33503</v>
      </c>
      <c r="E621" s="24">
        <v>16.462301668421102</v>
      </c>
      <c r="F621" s="24">
        <v>19.53884176</v>
      </c>
      <c r="G621" s="23">
        <v>146419.78750000001</v>
      </c>
      <c r="H621" s="23">
        <v>132176.739</v>
      </c>
      <c r="I621" s="92">
        <v>157875.6679</v>
      </c>
      <c r="J621" s="93">
        <v>11.194344770000001</v>
      </c>
      <c r="K621" s="94">
        <f t="shared" si="172"/>
        <v>-12.664433100025001</v>
      </c>
      <c r="L621" s="94">
        <f t="shared" si="173"/>
        <v>-5.4976000000000003</v>
      </c>
      <c r="M621" s="94">
        <f t="shared" si="174"/>
        <v>-0.71024954318236</v>
      </c>
      <c r="N621" s="94">
        <f t="shared" si="175"/>
        <v>-7.6779378732073598</v>
      </c>
      <c r="O621" s="95">
        <v>30</v>
      </c>
      <c r="P621" s="96">
        <f t="shared" si="179"/>
        <v>29.986118570134451</v>
      </c>
      <c r="Q621" s="97">
        <v>9.64237348914717</v>
      </c>
      <c r="R621" s="97">
        <v>1.52873314038828E-2</v>
      </c>
      <c r="S621" s="96">
        <f t="shared" si="180"/>
        <v>4.7540964121927404E-2</v>
      </c>
      <c r="T621" s="98">
        <v>237035</v>
      </c>
      <c r="U621" s="99">
        <f t="shared" si="181"/>
        <v>71077.596152718193</v>
      </c>
      <c r="V621" s="100">
        <f t="shared" si="176"/>
        <v>0.15219984674110129</v>
      </c>
      <c r="W621" s="97">
        <v>3.0280116911205202</v>
      </c>
      <c r="X621" s="97">
        <v>3.9364151984566762</v>
      </c>
      <c r="Y621" s="96">
        <f t="shared" si="182"/>
        <v>3.6569972401482624E-2</v>
      </c>
      <c r="Z621" s="100">
        <f t="shared" si="177"/>
        <v>0.11707680518546254</v>
      </c>
      <c r="AA621" s="93">
        <v>39.1016029898569</v>
      </c>
      <c r="AB621" s="95">
        <v>90</v>
      </c>
      <c r="AC621" s="114">
        <f t="shared" si="183"/>
        <v>90</v>
      </c>
      <c r="AD621" s="79">
        <f t="shared" si="188"/>
        <v>60.220089701317335</v>
      </c>
      <c r="AE621" s="79">
        <f t="shared" si="178"/>
        <v>60.220089701317335</v>
      </c>
      <c r="AF621" s="80">
        <f t="shared" si="184"/>
        <v>142742.68962351754</v>
      </c>
      <c r="AG621" s="96">
        <f t="shared" si="185"/>
        <v>9.5474881726139355E-2</v>
      </c>
      <c r="AH621" s="100">
        <f t="shared" si="186"/>
        <v>0.30565771297938193</v>
      </c>
    </row>
    <row r="622" spans="1:34">
      <c r="A622" s="20">
        <v>2040</v>
      </c>
      <c r="B622" s="20">
        <v>41</v>
      </c>
      <c r="C622" s="20" t="s">
        <v>36</v>
      </c>
      <c r="D622" s="24">
        <v>14.074009999999999</v>
      </c>
      <c r="E622" s="24">
        <v>16.983012041578899</v>
      </c>
      <c r="F622" s="24">
        <v>21.134049999999998</v>
      </c>
      <c r="G622" s="23">
        <v>149069.91800000001</v>
      </c>
      <c r="H622" s="23">
        <v>133996.4859</v>
      </c>
      <c r="I622" s="92">
        <v>161238.43859999999</v>
      </c>
      <c r="J622" s="93">
        <v>11.194344770000001</v>
      </c>
      <c r="K622" s="94">
        <f t="shared" si="172"/>
        <v>-12.893653487492001</v>
      </c>
      <c r="L622" s="94">
        <f t="shared" si="173"/>
        <v>-5.63504</v>
      </c>
      <c r="M622" s="94">
        <f t="shared" si="174"/>
        <v>-0.73271507152188009</v>
      </c>
      <c r="N622" s="94">
        <f t="shared" si="175"/>
        <v>-8.067063789013881</v>
      </c>
      <c r="O622" s="95">
        <v>30</v>
      </c>
      <c r="P622" s="96">
        <f t="shared" si="179"/>
        <v>29.99059186050993</v>
      </c>
      <c r="Q622" s="97">
        <v>9.64237348914717</v>
      </c>
      <c r="R622" s="97">
        <v>1.52873314038828E-2</v>
      </c>
      <c r="S622" s="96">
        <f t="shared" si="180"/>
        <v>4.754805622145173E-2</v>
      </c>
      <c r="T622" s="98">
        <v>237035</v>
      </c>
      <c r="U622" s="99">
        <f t="shared" si="181"/>
        <v>71088.199416559713</v>
      </c>
      <c r="V622" s="100">
        <f t="shared" si="176"/>
        <v>0.15222255171733837</v>
      </c>
      <c r="W622" s="97">
        <v>3.0280116911205202</v>
      </c>
      <c r="X622" s="97">
        <v>3.9364151984566762</v>
      </c>
      <c r="Y622" s="96">
        <f t="shared" si="182"/>
        <v>3.6575427862655177E-2</v>
      </c>
      <c r="Z622" s="100">
        <f t="shared" si="177"/>
        <v>0.11709427055179873</v>
      </c>
      <c r="AA622" s="93">
        <v>39.924582489935098</v>
      </c>
      <c r="AB622" s="95">
        <v>90</v>
      </c>
      <c r="AC622" s="114">
        <f t="shared" si="183"/>
        <v>90</v>
      </c>
      <c r="AD622" s="79">
        <f t="shared" si="188"/>
        <v>61.726825516994751</v>
      </c>
      <c r="AE622" s="79">
        <f t="shared" si="178"/>
        <v>61.726825516994751</v>
      </c>
      <c r="AF622" s="80">
        <f t="shared" si="184"/>
        <v>146314.18086420849</v>
      </c>
      <c r="AG622" s="96">
        <f t="shared" si="185"/>
        <v>9.7863709516131714E-2</v>
      </c>
      <c r="AH622" s="100">
        <f t="shared" si="186"/>
        <v>0.31330541702247322</v>
      </c>
    </row>
    <row r="623" spans="1:34">
      <c r="A623" s="20">
        <v>2041</v>
      </c>
      <c r="B623" s="20">
        <v>42</v>
      </c>
      <c r="C623" s="20" t="s">
        <v>36</v>
      </c>
      <c r="D623" s="24">
        <v>14.134650000000001</v>
      </c>
      <c r="E623" s="24">
        <v>16.540580466315799</v>
      </c>
      <c r="F623" s="24">
        <v>20.41725735</v>
      </c>
      <c r="G623" s="23">
        <v>151768.01459999999</v>
      </c>
      <c r="H623" s="23">
        <v>135841.28630000001</v>
      </c>
      <c r="I623" s="92">
        <v>164672.83679999999</v>
      </c>
      <c r="J623" s="93">
        <v>11.194344770000001</v>
      </c>
      <c r="K623" s="94">
        <f t="shared" si="172"/>
        <v>-13.1270226548124</v>
      </c>
      <c r="L623" s="94">
        <f t="shared" si="173"/>
        <v>-5.7724799999999998</v>
      </c>
      <c r="M623" s="94">
        <f t="shared" si="174"/>
        <v>-0.71362680363872888</v>
      </c>
      <c r="N623" s="94">
        <f t="shared" si="175"/>
        <v>-8.4187846884511277</v>
      </c>
      <c r="O623" s="95">
        <v>30</v>
      </c>
      <c r="P623" s="96">
        <f t="shared" si="179"/>
        <v>29.993380980058809</v>
      </c>
      <c r="Q623" s="97">
        <v>9.64237348914717</v>
      </c>
      <c r="R623" s="97">
        <v>1.52873314038828E-2</v>
      </c>
      <c r="S623" s="96">
        <f t="shared" si="180"/>
        <v>4.7552478181969726E-2</v>
      </c>
      <c r="T623" s="98">
        <v>237035</v>
      </c>
      <c r="U623" s="99">
        <f t="shared" si="181"/>
        <v>71094.810606082392</v>
      </c>
      <c r="V623" s="100">
        <f t="shared" si="176"/>
        <v>0.15223670838676154</v>
      </c>
      <c r="W623" s="97">
        <v>3.0280116911205202</v>
      </c>
      <c r="X623" s="97">
        <v>4.2392163675687282</v>
      </c>
      <c r="Y623" s="96">
        <f t="shared" si="182"/>
        <v>3.3966055844264091E-2</v>
      </c>
      <c r="Z623" s="100">
        <f t="shared" si="177"/>
        <v>0.10874050599054397</v>
      </c>
      <c r="AA623" s="93">
        <v>40.747561990013502</v>
      </c>
      <c r="AB623" s="95">
        <v>100</v>
      </c>
      <c r="AC623" s="114">
        <f t="shared" si="183"/>
        <v>100</v>
      </c>
      <c r="AD623" s="79">
        <f t="shared" si="188"/>
        <v>63.50718777684321</v>
      </c>
      <c r="AE623" s="79">
        <f t="shared" si="178"/>
        <v>63.50718777684321</v>
      </c>
      <c r="AF623" s="80">
        <f t="shared" si="184"/>
        <v>150534.2625468403</v>
      </c>
      <c r="AG623" s="96">
        <f t="shared" si="185"/>
        <v>0.10068635353794883</v>
      </c>
      <c r="AH623" s="100">
        <f t="shared" si="186"/>
        <v>0.32234196046369262</v>
      </c>
    </row>
    <row r="624" spans="1:34">
      <c r="A624" s="20">
        <v>2042</v>
      </c>
      <c r="B624" s="20">
        <v>43</v>
      </c>
      <c r="C624" s="20" t="s">
        <v>36</v>
      </c>
      <c r="D624" s="24">
        <v>14.22214</v>
      </c>
      <c r="E624" s="24">
        <v>16.704058597368402</v>
      </c>
      <c r="F624" s="24">
        <v>19.93761834</v>
      </c>
      <c r="G624" s="23">
        <v>154514.9455</v>
      </c>
      <c r="H624" s="23">
        <v>137711.48499999999</v>
      </c>
      <c r="I624" s="92">
        <v>168180.38800000001</v>
      </c>
      <c r="J624" s="93">
        <v>11.194344770000001</v>
      </c>
      <c r="K624" s="94">
        <f t="shared" si="172"/>
        <v>-13.364615696077001</v>
      </c>
      <c r="L624" s="94">
        <f t="shared" si="173"/>
        <v>-5.9099200000000005</v>
      </c>
      <c r="M624" s="94">
        <f t="shared" si="174"/>
        <v>-0.72067990412486238</v>
      </c>
      <c r="N624" s="94">
        <f t="shared" si="175"/>
        <v>-8.8008708302018643</v>
      </c>
      <c r="O624" s="95">
        <v>30</v>
      </c>
      <c r="P624" s="96">
        <f t="shared" si="179"/>
        <v>29.995482624245678</v>
      </c>
      <c r="Q624" s="97">
        <v>9.64237348914717</v>
      </c>
      <c r="R624" s="97">
        <v>1.52873314038828E-2</v>
      </c>
      <c r="S624" s="96">
        <f t="shared" si="180"/>
        <v>4.7555810196770222E-2</v>
      </c>
      <c r="T624" s="98">
        <v>237035</v>
      </c>
      <c r="U624" s="99">
        <f t="shared" si="181"/>
        <v>71099.792238380745</v>
      </c>
      <c r="V624" s="100">
        <f t="shared" si="176"/>
        <v>0.15224737565343022</v>
      </c>
      <c r="W624" s="97">
        <v>3.0280116911205202</v>
      </c>
      <c r="X624" s="97">
        <v>4.2392163675687282</v>
      </c>
      <c r="Y624" s="96">
        <f t="shared" si="182"/>
        <v>3.3968435854835874E-2</v>
      </c>
      <c r="Z624" s="100">
        <f t="shared" si="177"/>
        <v>0.1087481254667359</v>
      </c>
      <c r="AA624" s="93">
        <v>41.570541490091699</v>
      </c>
      <c r="AB624" s="95">
        <v>100</v>
      </c>
      <c r="AC624" s="114">
        <f t="shared" si="183"/>
        <v>100</v>
      </c>
      <c r="AD624" s="79">
        <f t="shared" si="188"/>
        <v>65.262173176327323</v>
      </c>
      <c r="AE624" s="79">
        <f t="shared" si="178"/>
        <v>65.262173176327323</v>
      </c>
      <c r="AF624" s="80">
        <f t="shared" si="184"/>
        <v>154694.19218850747</v>
      </c>
      <c r="AG624" s="96">
        <f t="shared" si="185"/>
        <v>0.10346876426297273</v>
      </c>
      <c r="AH624" s="100">
        <f t="shared" si="186"/>
        <v>0.3312496991631716</v>
      </c>
    </row>
    <row r="625" spans="1:34">
      <c r="A625" s="20">
        <v>2043</v>
      </c>
      <c r="B625" s="20">
        <v>44</v>
      </c>
      <c r="C625" s="20" t="s">
        <v>36</v>
      </c>
      <c r="D625" s="24">
        <v>13.07353</v>
      </c>
      <c r="E625" s="24">
        <v>16.883603440000002</v>
      </c>
      <c r="F625" s="24">
        <v>19.36356778</v>
      </c>
      <c r="G625" s="23">
        <v>157311.59460000001</v>
      </c>
      <c r="H625" s="23">
        <v>139607.43169999999</v>
      </c>
      <c r="I625" s="92">
        <v>171762.65059999999</v>
      </c>
      <c r="J625" s="93">
        <v>11.194344770000001</v>
      </c>
      <c r="K625" s="94">
        <f t="shared" si="172"/>
        <v>-13.606509063332402</v>
      </c>
      <c r="L625" s="94">
        <f t="shared" si="173"/>
        <v>-6.0473600000000003</v>
      </c>
      <c r="M625" s="94">
        <f t="shared" si="174"/>
        <v>-0.72842618681536009</v>
      </c>
      <c r="N625" s="94">
        <f t="shared" si="175"/>
        <v>-9.1879504801477605</v>
      </c>
      <c r="O625" s="95">
        <v>30</v>
      </c>
      <c r="P625" s="96">
        <f t="shared" si="179"/>
        <v>29.996932386427144</v>
      </c>
      <c r="Q625" s="97">
        <v>9.64237348914717</v>
      </c>
      <c r="R625" s="97">
        <v>1.52873314038828E-2</v>
      </c>
      <c r="S625" s="96">
        <f t="shared" si="180"/>
        <v>4.7558108696714223E-2</v>
      </c>
      <c r="T625" s="98">
        <v>237035</v>
      </c>
      <c r="U625" s="99">
        <f t="shared" si="181"/>
        <v>71103.228682167581</v>
      </c>
      <c r="V625" s="100">
        <f t="shared" si="176"/>
        <v>0.1522547341777192</v>
      </c>
      <c r="W625" s="97">
        <v>3.0280116911205202</v>
      </c>
      <c r="X625" s="97">
        <v>4.2392163675687282</v>
      </c>
      <c r="Y625" s="96">
        <f t="shared" si="182"/>
        <v>3.397007764051016E-2</v>
      </c>
      <c r="Z625" s="100">
        <f t="shared" si="177"/>
        <v>0.1087533815555137</v>
      </c>
      <c r="AA625" s="93">
        <v>42.393520990169897</v>
      </c>
      <c r="AB625" s="95">
        <v>100</v>
      </c>
      <c r="AC625" s="114">
        <f t="shared" si="183"/>
        <v>100</v>
      </c>
      <c r="AD625" s="79">
        <f t="shared" si="188"/>
        <v>66.991817308803689</v>
      </c>
      <c r="AE625" s="79">
        <f t="shared" si="178"/>
        <v>66.991817308803689</v>
      </c>
      <c r="AF625" s="80">
        <f t="shared" si="184"/>
        <v>158794.05415792283</v>
      </c>
      <c r="AG625" s="96">
        <f t="shared" si="185"/>
        <v>0.10621099812206444</v>
      </c>
      <c r="AH625" s="100">
        <f t="shared" si="186"/>
        <v>0.34002881378128502</v>
      </c>
    </row>
    <row r="626" spans="1:34">
      <c r="A626" s="20">
        <v>2044</v>
      </c>
      <c r="B626" s="20">
        <v>45</v>
      </c>
      <c r="C626" s="20" t="s">
        <v>36</v>
      </c>
      <c r="D626" s="24">
        <v>14.875389999999999</v>
      </c>
      <c r="E626" s="24">
        <v>16.748613145789498</v>
      </c>
      <c r="F626" s="24">
        <v>19.418379999999999</v>
      </c>
      <c r="G626" s="23">
        <v>160158.86170000001</v>
      </c>
      <c r="H626" s="23">
        <v>141529.4809</v>
      </c>
      <c r="I626" s="92">
        <v>175421.2157</v>
      </c>
      <c r="J626" s="93">
        <v>11.194344770000001</v>
      </c>
      <c r="K626" s="94">
        <f t="shared" si="172"/>
        <v>-13.852780583879801</v>
      </c>
      <c r="L626" s="94">
        <f t="shared" si="173"/>
        <v>-6.1848000000000001</v>
      </c>
      <c r="M626" s="94">
        <f t="shared" si="174"/>
        <v>-0.72260216556194212</v>
      </c>
      <c r="N626" s="94">
        <f t="shared" si="175"/>
        <v>-9.5658379794417421</v>
      </c>
      <c r="O626" s="95">
        <v>30</v>
      </c>
      <c r="P626" s="96">
        <f t="shared" si="179"/>
        <v>29.997897673473624</v>
      </c>
      <c r="Q626" s="97">
        <v>9.64237348914717</v>
      </c>
      <c r="R626" s="97">
        <v>1.52873314038828E-2</v>
      </c>
      <c r="S626" s="96">
        <f t="shared" si="180"/>
        <v>4.7559639094079148E-2</v>
      </c>
      <c r="T626" s="98">
        <v>237035</v>
      </c>
      <c r="U626" s="99">
        <f t="shared" si="181"/>
        <v>71105.516750318202</v>
      </c>
      <c r="V626" s="100">
        <f t="shared" si="176"/>
        <v>0.15225963366279899</v>
      </c>
      <c r="W626" s="97">
        <v>3.0280116911205202</v>
      </c>
      <c r="X626" s="97">
        <v>4.2392163675687282</v>
      </c>
      <c r="Y626" s="96">
        <f t="shared" si="182"/>
        <v>3.3971170781485108E-2</v>
      </c>
      <c r="Z626" s="100">
        <f t="shared" si="177"/>
        <v>0.10875688118771357</v>
      </c>
      <c r="AA626" s="93">
        <v>43.216500490248102</v>
      </c>
      <c r="AB626" s="95">
        <v>100</v>
      </c>
      <c r="AC626" s="114">
        <f t="shared" si="183"/>
        <v>100</v>
      </c>
      <c r="AD626" s="79">
        <f t="shared" si="188"/>
        <v>68.696287581142727</v>
      </c>
      <c r="AE626" s="79">
        <f t="shared" si="178"/>
        <v>68.696287581142727</v>
      </c>
      <c r="AF626" s="80">
        <f t="shared" si="184"/>
        <v>162834.24526796167</v>
      </c>
      <c r="AG626" s="96">
        <f t="shared" si="185"/>
        <v>0.10891332052750134</v>
      </c>
      <c r="AH626" s="100">
        <f t="shared" si="186"/>
        <v>0.34868015402120334</v>
      </c>
    </row>
    <row r="627" spans="1:34">
      <c r="A627" s="20">
        <v>2045</v>
      </c>
      <c r="B627" s="20">
        <v>46</v>
      </c>
      <c r="C627" s="20" t="s">
        <v>36</v>
      </c>
      <c r="D627" s="24">
        <v>13.412089999999999</v>
      </c>
      <c r="E627" s="24">
        <v>16.407401478947399</v>
      </c>
      <c r="F627" s="24">
        <v>18.865600000000001</v>
      </c>
      <c r="G627" s="23">
        <v>163057.66310000001</v>
      </c>
      <c r="H627" s="23">
        <v>143477.99189999999</v>
      </c>
      <c r="I627" s="92">
        <v>179157.70869999999</v>
      </c>
      <c r="J627" s="93">
        <v>11.194344770000001</v>
      </c>
      <c r="K627" s="94">
        <f t="shared" si="172"/>
        <v>-14.103509512171401</v>
      </c>
      <c r="L627" s="94">
        <f t="shared" si="173"/>
        <v>-6.3222400000000007</v>
      </c>
      <c r="M627" s="94">
        <f t="shared" si="174"/>
        <v>-0.70788092940770664</v>
      </c>
      <c r="N627" s="94">
        <f t="shared" si="175"/>
        <v>-9.9392856715791069</v>
      </c>
      <c r="O627" s="95">
        <v>30</v>
      </c>
      <c r="P627" s="96">
        <f t="shared" si="179"/>
        <v>29.998552817231165</v>
      </c>
      <c r="Q627" s="97">
        <v>9.64237348914717</v>
      </c>
      <c r="R627" s="97">
        <v>1.52873314038828E-2</v>
      </c>
      <c r="S627" s="96">
        <f t="shared" si="180"/>
        <v>4.7560677780223173E-2</v>
      </c>
      <c r="T627" s="98">
        <v>237035</v>
      </c>
      <c r="U627" s="99">
        <f t="shared" si="181"/>
        <v>71107.069670323894</v>
      </c>
      <c r="V627" s="100">
        <f t="shared" si="176"/>
        <v>0.15226295896077838</v>
      </c>
      <c r="W627" s="97">
        <v>3.0280116911205202</v>
      </c>
      <c r="X627" s="97">
        <v>4.2392163675687282</v>
      </c>
      <c r="Y627" s="96">
        <f t="shared" si="182"/>
        <v>3.397191270015941E-2</v>
      </c>
      <c r="Z627" s="100">
        <f t="shared" si="177"/>
        <v>0.10875925640055598</v>
      </c>
      <c r="AA627" s="93">
        <v>44.039479990326299</v>
      </c>
      <c r="AB627" s="95">
        <v>100</v>
      </c>
      <c r="AC627" s="114">
        <f t="shared" si="183"/>
        <v>100</v>
      </c>
      <c r="AD627" s="79">
        <f t="shared" si="188"/>
        <v>70.375758325190489</v>
      </c>
      <c r="AE627" s="79">
        <f t="shared" si="178"/>
        <v>70.375758325190489</v>
      </c>
      <c r="AF627" s="80">
        <f t="shared" si="184"/>
        <v>166815.17874611527</v>
      </c>
      <c r="AG627" s="96">
        <f t="shared" si="185"/>
        <v>0.11157600787064165</v>
      </c>
      <c r="AH627" s="100">
        <f t="shared" si="186"/>
        <v>0.35720460473503529</v>
      </c>
    </row>
    <row r="628" spans="1:34">
      <c r="A628" s="20">
        <v>2046</v>
      </c>
      <c r="B628" s="20">
        <v>47</v>
      </c>
      <c r="C628" s="20" t="s">
        <v>36</v>
      </c>
      <c r="D628" s="24">
        <v>13.539490000000001</v>
      </c>
      <c r="E628" s="24">
        <v>16.316755228421101</v>
      </c>
      <c r="F628" s="24">
        <v>19.468139999999998</v>
      </c>
      <c r="G628" s="23">
        <v>166008.9314</v>
      </c>
      <c r="H628" s="23">
        <v>145453.32920000001</v>
      </c>
      <c r="I628" s="92">
        <v>182973.78950000001</v>
      </c>
      <c r="J628" s="93">
        <v>11.194344770000001</v>
      </c>
      <c r="K628" s="94">
        <f t="shared" si="172"/>
        <v>-14.3587765125116</v>
      </c>
      <c r="L628" s="94">
        <f t="shared" si="173"/>
        <v>-6.4596800000000005</v>
      </c>
      <c r="M628" s="94">
        <f t="shared" si="174"/>
        <v>-0.70397008757500001</v>
      </c>
      <c r="N628" s="94">
        <f t="shared" si="175"/>
        <v>-10.3280818300866</v>
      </c>
      <c r="O628" s="95">
        <v>30</v>
      </c>
      <c r="P628" s="96">
        <f t="shared" si="179"/>
        <v>29.999018979449055</v>
      </c>
      <c r="Q628" s="97">
        <v>9.64237348914717</v>
      </c>
      <c r="R628" s="97">
        <v>1.52873314038828E-2</v>
      </c>
      <c r="S628" s="96">
        <f t="shared" si="180"/>
        <v>4.7561416848910042E-2</v>
      </c>
      <c r="T628" s="98">
        <v>237035</v>
      </c>
      <c r="U628" s="99">
        <f t="shared" si="181"/>
        <v>71108.174637937074</v>
      </c>
      <c r="V628" s="100">
        <f t="shared" si="176"/>
        <v>0.15226532504953888</v>
      </c>
      <c r="W628" s="97">
        <v>3.0280116911205202</v>
      </c>
      <c r="X628" s="97">
        <v>4.2392163675687282</v>
      </c>
      <c r="Y628" s="96">
        <f t="shared" si="182"/>
        <v>3.3972440606364313E-2</v>
      </c>
      <c r="Z628" s="100">
        <f t="shared" si="177"/>
        <v>0.10876094646395634</v>
      </c>
      <c r="AA628" s="93">
        <v>44.862459490404703</v>
      </c>
      <c r="AB628" s="95">
        <v>100</v>
      </c>
      <c r="AC628" s="114">
        <f t="shared" si="183"/>
        <v>100</v>
      </c>
      <c r="AD628" s="79">
        <f t="shared" si="188"/>
        <v>72.030350702696239</v>
      </c>
      <c r="AE628" s="79">
        <f t="shared" si="178"/>
        <v>72.030350702696239</v>
      </c>
      <c r="AF628" s="80">
        <f t="shared" si="184"/>
        <v>170737.14178813604</v>
      </c>
      <c r="AG628" s="96">
        <f t="shared" si="185"/>
        <v>0.11419925224524903</v>
      </c>
      <c r="AH628" s="100">
        <f t="shared" si="186"/>
        <v>0.36560278090066234</v>
      </c>
    </row>
    <row r="629" spans="1:34">
      <c r="A629" s="20">
        <v>2047</v>
      </c>
      <c r="B629" s="20">
        <v>48</v>
      </c>
      <c r="C629" s="20" t="s">
        <v>36</v>
      </c>
      <c r="D629" s="24">
        <v>14.261939999999999</v>
      </c>
      <c r="E629" s="24">
        <v>16.705261022105301</v>
      </c>
      <c r="F629" s="24">
        <v>19.96479763</v>
      </c>
      <c r="G629" s="23">
        <v>169013.61629999999</v>
      </c>
      <c r="H629" s="23">
        <v>147455.86189999999</v>
      </c>
      <c r="I629" s="92">
        <v>186871.15330000001</v>
      </c>
      <c r="J629" s="93">
        <v>11.194344770000001</v>
      </c>
      <c r="K629" s="94">
        <f t="shared" si="172"/>
        <v>-14.6186637282522</v>
      </c>
      <c r="L629" s="94">
        <f t="shared" si="173"/>
        <v>-6.5971200000000003</v>
      </c>
      <c r="M629" s="94">
        <f t="shared" si="174"/>
        <v>-0.72073178153771111</v>
      </c>
      <c r="N629" s="94">
        <f t="shared" si="175"/>
        <v>-10.742170739789911</v>
      </c>
      <c r="O629" s="95">
        <v>30</v>
      </c>
      <c r="P629" s="96">
        <f t="shared" si="179"/>
        <v>29.999351594944894</v>
      </c>
      <c r="Q629" s="97">
        <v>9.64237348914717</v>
      </c>
      <c r="R629" s="97">
        <v>1.52873314038828E-2</v>
      </c>
      <c r="S629" s="96">
        <f t="shared" si="180"/>
        <v>4.7561944188295999E-2</v>
      </c>
      <c r="T629" s="98">
        <v>237035</v>
      </c>
      <c r="U629" s="99">
        <f t="shared" si="181"/>
        <v>71108.963053077634</v>
      </c>
      <c r="V629" s="100">
        <f t="shared" si="176"/>
        <v>0.15226701329829878</v>
      </c>
      <c r="W629" s="97">
        <v>3.0280116911205202</v>
      </c>
      <c r="X629" s="97">
        <v>4.2392163675687282</v>
      </c>
      <c r="Y629" s="96">
        <f t="shared" si="182"/>
        <v>3.3972817277354281E-2</v>
      </c>
      <c r="Z629" s="100">
        <f t="shared" si="177"/>
        <v>0.1087621523559277</v>
      </c>
      <c r="AA629" s="93">
        <v>45.685438990482901</v>
      </c>
      <c r="AB629" s="95">
        <v>100</v>
      </c>
      <c r="AC629" s="114">
        <f t="shared" si="183"/>
        <v>100</v>
      </c>
      <c r="AD629" s="79">
        <f t="shared" si="188"/>
        <v>73.660120148477588</v>
      </c>
      <c r="AE629" s="79">
        <f t="shared" si="178"/>
        <v>73.660120148477588</v>
      </c>
      <c r="AF629" s="80">
        <f t="shared" si="184"/>
        <v>174600.26579394386</v>
      </c>
      <c r="AG629" s="96">
        <f t="shared" si="185"/>
        <v>0.1167831415394798</v>
      </c>
      <c r="AH629" s="100">
        <f t="shared" si="186"/>
        <v>0.37387496388730285</v>
      </c>
    </row>
    <row r="630" spans="1:34">
      <c r="A630" s="20">
        <v>2048</v>
      </c>
      <c r="B630" s="20">
        <v>49</v>
      </c>
      <c r="C630" s="20" t="s">
        <v>36</v>
      </c>
      <c r="D630" s="24">
        <v>13.79264</v>
      </c>
      <c r="E630" s="24">
        <v>16.641536099473701</v>
      </c>
      <c r="F630" s="24">
        <v>22.856550089999999</v>
      </c>
      <c r="G630" s="23">
        <v>172072.68470000001</v>
      </c>
      <c r="H630" s="23">
        <v>149485.96460000001</v>
      </c>
      <c r="I630" s="92">
        <v>190851.5313</v>
      </c>
      <c r="J630" s="93">
        <v>11.194344770000001</v>
      </c>
      <c r="K630" s="94">
        <f t="shared" si="172"/>
        <v>-14.883254790441802</v>
      </c>
      <c r="L630" s="94">
        <f t="shared" si="173"/>
        <v>-6.7345600000000001</v>
      </c>
      <c r="M630" s="94">
        <f t="shared" si="174"/>
        <v>-0.71798243347569335</v>
      </c>
      <c r="N630" s="94">
        <f t="shared" si="175"/>
        <v>-11.141452453917495</v>
      </c>
      <c r="O630" s="95">
        <v>30</v>
      </c>
      <c r="P630" s="96">
        <f t="shared" si="179"/>
        <v>29.999565045691721</v>
      </c>
      <c r="Q630" s="97">
        <v>9.64237348914717</v>
      </c>
      <c r="R630" s="97">
        <v>1.52873314038828E-2</v>
      </c>
      <c r="S630" s="96">
        <f t="shared" si="180"/>
        <v>4.7562282600027178E-2</v>
      </c>
      <c r="T630" s="98">
        <v>237035</v>
      </c>
      <c r="U630" s="99">
        <f t="shared" si="181"/>
        <v>71109.469006055369</v>
      </c>
      <c r="V630" s="100">
        <f t="shared" si="176"/>
        <v>0.15226809670530517</v>
      </c>
      <c r="W630" s="97">
        <v>3.0280116911205202</v>
      </c>
      <c r="X630" s="97">
        <v>4.2392163675687282</v>
      </c>
      <c r="Y630" s="96">
        <f t="shared" si="182"/>
        <v>3.3973059000019415E-2</v>
      </c>
      <c r="Z630" s="100">
        <f t="shared" si="177"/>
        <v>0.10876292621807512</v>
      </c>
      <c r="AA630" s="93">
        <v>46.508418490561098</v>
      </c>
      <c r="AB630" s="95">
        <v>100</v>
      </c>
      <c r="AC630" s="114">
        <f t="shared" si="183"/>
        <v>100</v>
      </c>
      <c r="AD630" s="79">
        <f t="shared" si="188"/>
        <v>75.265081044507582</v>
      </c>
      <c r="AE630" s="79">
        <f t="shared" si="178"/>
        <v>75.265081044507582</v>
      </c>
      <c r="AF630" s="80">
        <f t="shared" si="184"/>
        <v>178404.58485384856</v>
      </c>
      <c r="AG630" s="96">
        <f t="shared" si="185"/>
        <v>0.11932769855498006</v>
      </c>
      <c r="AH630" s="100">
        <f t="shared" si="186"/>
        <v>0.38202122669320393</v>
      </c>
    </row>
    <row r="631" spans="1:34">
      <c r="A631" s="20">
        <v>2049</v>
      </c>
      <c r="B631" s="20">
        <v>50</v>
      </c>
      <c r="C631" s="20" t="s">
        <v>36</v>
      </c>
      <c r="D631" s="24">
        <v>14.659840000000001</v>
      </c>
      <c r="E631" s="24">
        <v>17.130120971052602</v>
      </c>
      <c r="F631" s="24">
        <v>20.406420000000001</v>
      </c>
      <c r="G631" s="23">
        <v>175187.1207</v>
      </c>
      <c r="H631" s="23">
        <v>151544.01680000001</v>
      </c>
      <c r="I631" s="92">
        <v>194916.69190000001</v>
      </c>
      <c r="J631" s="93">
        <v>11.194344770000001</v>
      </c>
      <c r="K631" s="94">
        <f t="shared" si="172"/>
        <v>-15.152634817825801</v>
      </c>
      <c r="L631" s="94">
        <f t="shared" si="173"/>
        <v>-6.8719999999999999</v>
      </c>
      <c r="M631" s="94">
        <f t="shared" si="174"/>
        <v>-0.73906193917509344</v>
      </c>
      <c r="N631" s="94">
        <f t="shared" si="175"/>
        <v>-11.569351987000893</v>
      </c>
      <c r="O631" s="95">
        <v>30</v>
      </c>
      <c r="P631" s="96">
        <f t="shared" si="179"/>
        <v>29.999716461901237</v>
      </c>
      <c r="Q631" s="97">
        <v>9.64237348914717</v>
      </c>
      <c r="R631" s="97">
        <v>1.52873314038828E-2</v>
      </c>
      <c r="S631" s="96">
        <f t="shared" si="180"/>
        <v>4.7562522660192591E-2</v>
      </c>
      <c r="T631" s="98">
        <v>237035</v>
      </c>
      <c r="U631" s="99">
        <f t="shared" si="181"/>
        <v>71109.827915467598</v>
      </c>
      <c r="V631" s="100">
        <f t="shared" si="176"/>
        <v>0.15226886524504893</v>
      </c>
      <c r="W631" s="97">
        <v>3.0280116911205202</v>
      </c>
      <c r="X631" s="97">
        <v>4.2392163675687282</v>
      </c>
      <c r="Y631" s="96">
        <f t="shared" si="182"/>
        <v>3.397323047156614E-2</v>
      </c>
      <c r="Z631" s="100">
        <f t="shared" si="177"/>
        <v>0.10876347517503497</v>
      </c>
      <c r="AA631" s="93">
        <v>47.331397990639303</v>
      </c>
      <c r="AB631" s="95">
        <v>100</v>
      </c>
      <c r="AC631" s="114">
        <f t="shared" si="183"/>
        <v>100</v>
      </c>
      <c r="AD631" s="79">
        <f t="shared" si="188"/>
        <v>76.845290520997921</v>
      </c>
      <c r="AE631" s="79">
        <f t="shared" si="178"/>
        <v>76.845290520997921</v>
      </c>
      <c r="AF631" s="80">
        <f t="shared" si="184"/>
        <v>182150.23438644741</v>
      </c>
      <c r="AG631" s="96">
        <f t="shared" si="185"/>
        <v>0.12183301386783883</v>
      </c>
      <c r="AH631" s="100">
        <f t="shared" si="186"/>
        <v>0.3900418592928564</v>
      </c>
    </row>
    <row r="632" spans="1:34">
      <c r="A632" s="20">
        <v>2050</v>
      </c>
      <c r="B632" s="20">
        <v>51</v>
      </c>
      <c r="C632" s="20" t="s">
        <v>36</v>
      </c>
      <c r="D632" s="24">
        <v>15.242699999999999</v>
      </c>
      <c r="E632" s="24">
        <v>17.6054829615789</v>
      </c>
      <c r="F632" s="24">
        <v>20.89762</v>
      </c>
      <c r="G632" s="23">
        <v>178357.92660000001</v>
      </c>
      <c r="H632" s="23">
        <v>153630.4032</v>
      </c>
      <c r="I632" s="92">
        <v>199068.44089999999</v>
      </c>
      <c r="J632" s="93">
        <v>11.194344770000001</v>
      </c>
      <c r="K632" s="94">
        <f t="shared" si="172"/>
        <v>-15.426890503340401</v>
      </c>
      <c r="L632" s="94">
        <f t="shared" si="173"/>
        <v>-7.0094400000000006</v>
      </c>
      <c r="M632" s="94">
        <f t="shared" si="174"/>
        <v>-0.75957095689436016</v>
      </c>
      <c r="N632" s="94">
        <f t="shared" si="175"/>
        <v>-12.001556690234759</v>
      </c>
      <c r="O632" s="95">
        <v>30</v>
      </c>
      <c r="P632" s="96">
        <f t="shared" si="179"/>
        <v>29.999815961474251</v>
      </c>
      <c r="Q632" s="97">
        <v>9.64237348914717</v>
      </c>
      <c r="R632" s="97">
        <v>1.52873314038828E-2</v>
      </c>
      <c r="S632" s="96">
        <f t="shared" si="180"/>
        <v>4.7562680410040067E-2</v>
      </c>
      <c r="T632" s="98">
        <v>237035</v>
      </c>
      <c r="U632" s="99">
        <f t="shared" si="181"/>
        <v>71110.063764280494</v>
      </c>
      <c r="V632" s="100">
        <f t="shared" si="176"/>
        <v>0.15226937027272461</v>
      </c>
      <c r="W632" s="97">
        <v>3.0280116911205202</v>
      </c>
      <c r="X632" s="97">
        <v>4.2392163675687282</v>
      </c>
      <c r="Y632" s="96">
        <f t="shared" si="182"/>
        <v>3.3973343150028618E-2</v>
      </c>
      <c r="Z632" s="100">
        <f t="shared" si="177"/>
        <v>0.108763835909089</v>
      </c>
      <c r="AA632" s="93">
        <v>48.154377490717501</v>
      </c>
      <c r="AB632" s="95">
        <v>100</v>
      </c>
      <c r="AC632" s="114">
        <f t="shared" si="183"/>
        <v>100</v>
      </c>
      <c r="AD632" s="79">
        <f t="shared" si="188"/>
        <v>78.400758695849404</v>
      </c>
      <c r="AE632" s="79">
        <f t="shared" si="178"/>
        <v>78.400758695849404</v>
      </c>
      <c r="AF632" s="80">
        <f t="shared" si="184"/>
        <v>185837.23837470662</v>
      </c>
      <c r="AG632" s="96">
        <f t="shared" si="185"/>
        <v>0.12429910351930394</v>
      </c>
      <c r="AH632" s="100">
        <f t="shared" si="186"/>
        <v>0.39793691304145473</v>
      </c>
    </row>
    <row r="633" spans="1:34">
      <c r="A633" s="20">
        <v>2016</v>
      </c>
      <c r="B633" s="20">
        <v>17</v>
      </c>
      <c r="C633" s="20" t="s">
        <v>38</v>
      </c>
      <c r="D633" s="24">
        <v>12.766389999999999</v>
      </c>
      <c r="E633" s="24">
        <v>16.044288799473701</v>
      </c>
      <c r="F633" s="24">
        <v>22.641174490000001</v>
      </c>
      <c r="G633" s="23">
        <v>23327.0141</v>
      </c>
      <c r="H633" s="23">
        <v>23288.0085</v>
      </c>
      <c r="I633" s="92">
        <v>23462.5177</v>
      </c>
      <c r="J633" s="93">
        <v>10.777459670000001</v>
      </c>
      <c r="K633" s="94">
        <f t="shared" si="172"/>
        <v>-2.0176467575654002</v>
      </c>
      <c r="L633" s="94">
        <f t="shared" si="173"/>
        <v>-2.3364799999999999</v>
      </c>
      <c r="M633" s="94">
        <f t="shared" si="174"/>
        <v>-0.69221479596449342</v>
      </c>
      <c r="N633" s="94">
        <f t="shared" si="175"/>
        <v>5.7311181164701077</v>
      </c>
      <c r="O633" s="95">
        <v>30</v>
      </c>
      <c r="P633" s="96">
        <f t="shared" si="179"/>
        <v>9.6988881105587454E-2</v>
      </c>
      <c r="Q633" s="97">
        <v>0.583759279688983</v>
      </c>
      <c r="R633" s="97">
        <v>6.6985279966802697E-4</v>
      </c>
      <c r="S633" s="96">
        <f t="shared" si="180"/>
        <v>1.1129291782712412E-4</v>
      </c>
      <c r="T633" s="98">
        <v>830308</v>
      </c>
      <c r="U633" s="99">
        <f t="shared" si="181"/>
        <v>805.306438930181</v>
      </c>
      <c r="V633" s="100">
        <f t="shared" si="176"/>
        <v>1.724418427452802E-3</v>
      </c>
      <c r="W633" s="97">
        <v>2.8648955041018001</v>
      </c>
      <c r="X633" s="97">
        <v>2.8648955041018001</v>
      </c>
      <c r="Y633" s="96">
        <f t="shared" si="182"/>
        <v>1.1129291782712414E-4</v>
      </c>
      <c r="Z633" s="100">
        <f t="shared" si="177"/>
        <v>1.724418427452802E-3</v>
      </c>
      <c r="AA633" s="93">
        <v>1.72933415424222</v>
      </c>
      <c r="AC633" s="114">
        <f t="shared" si="183"/>
        <v>1.72933415424222</v>
      </c>
      <c r="AD633" s="79">
        <f>O633/(EXP(N633)+1)</f>
        <v>9.6988881105587454E-2</v>
      </c>
      <c r="AE633" s="79">
        <f t="shared" si="178"/>
        <v>9.6988881105587454E-2</v>
      </c>
      <c r="AF633" s="80">
        <f t="shared" si="184"/>
        <v>805.306438930181</v>
      </c>
      <c r="AG633" s="96">
        <f t="shared" si="185"/>
        <v>1.1129291782712414E-4</v>
      </c>
      <c r="AH633" s="100">
        <f t="shared" si="186"/>
        <v>1.724418427452802E-3</v>
      </c>
    </row>
    <row r="634" spans="1:34">
      <c r="A634" s="20">
        <v>2017</v>
      </c>
      <c r="B634" s="20">
        <v>18</v>
      </c>
      <c r="C634" s="20" t="s">
        <v>38</v>
      </c>
      <c r="D634" s="24">
        <v>14.05334</v>
      </c>
      <c r="E634" s="24">
        <v>15.8463826763158</v>
      </c>
      <c r="F634" s="24">
        <v>17.317679999999999</v>
      </c>
      <c r="G634" s="23">
        <v>23741.772300000001</v>
      </c>
      <c r="H634" s="23">
        <v>23662.440500000001</v>
      </c>
      <c r="I634" s="92">
        <v>24018.399099999999</v>
      </c>
      <c r="J634" s="93">
        <v>10.777459670000001</v>
      </c>
      <c r="K634" s="94">
        <f t="shared" si="172"/>
        <v>-2.0535208533162002</v>
      </c>
      <c r="L634" s="94">
        <f t="shared" si="173"/>
        <v>-2.4739200000000001</v>
      </c>
      <c r="M634" s="94">
        <f t="shared" si="174"/>
        <v>-0.68367633418696894</v>
      </c>
      <c r="N634" s="94">
        <f t="shared" si="175"/>
        <v>5.5663424824968315</v>
      </c>
      <c r="O634" s="95">
        <v>30</v>
      </c>
      <c r="P634" s="96">
        <f t="shared" si="179"/>
        <v>0.11429616633780841</v>
      </c>
      <c r="Q634" s="97">
        <v>0.583759279688983</v>
      </c>
      <c r="R634" s="97">
        <v>6.6985279966802697E-4</v>
      </c>
      <c r="S634" s="96">
        <f t="shared" si="180"/>
        <v>1.3115270228080002E-4</v>
      </c>
      <c r="T634" s="98">
        <v>830308</v>
      </c>
      <c r="U634" s="99">
        <f t="shared" si="181"/>
        <v>949.01021279613019</v>
      </c>
      <c r="V634" s="100">
        <f t="shared" si="176"/>
        <v>2.0321341289168968E-3</v>
      </c>
      <c r="W634" s="97">
        <v>2.8648955041018001</v>
      </c>
      <c r="X634" s="97">
        <v>2.8648955041018001</v>
      </c>
      <c r="Y634" s="96">
        <f t="shared" si="182"/>
        <v>1.3115270228080002E-4</v>
      </c>
      <c r="Z634" s="100">
        <f t="shared" si="177"/>
        <v>2.0321341289168968E-3</v>
      </c>
      <c r="AA634" s="93">
        <v>1.87231194530318</v>
      </c>
      <c r="AC634" s="114">
        <f t="shared" si="183"/>
        <v>1.87231194530318</v>
      </c>
      <c r="AD634" s="79">
        <f t="shared" ref="AD634:AD637" si="189">O634/(EXP(N634)+1)</f>
        <v>0.11429616633780841</v>
      </c>
      <c r="AE634" s="79">
        <f t="shared" si="178"/>
        <v>0.11429616633780841</v>
      </c>
      <c r="AF634" s="80">
        <f t="shared" si="184"/>
        <v>949.01021279613019</v>
      </c>
      <c r="AG634" s="96">
        <f t="shared" si="185"/>
        <v>1.3115270228080002E-4</v>
      </c>
      <c r="AH634" s="100">
        <f t="shared" si="186"/>
        <v>2.0321341289168968E-3</v>
      </c>
    </row>
    <row r="635" spans="1:34">
      <c r="A635" s="20">
        <v>2018</v>
      </c>
      <c r="B635" s="20">
        <v>19</v>
      </c>
      <c r="C635" s="20" t="s">
        <v>38</v>
      </c>
      <c r="D635" s="24">
        <v>12.961600000000001</v>
      </c>
      <c r="E635" s="24">
        <v>15.616524756315799</v>
      </c>
      <c r="F635" s="24">
        <v>19.03153</v>
      </c>
      <c r="G635" s="23">
        <v>24163.904999999999</v>
      </c>
      <c r="H635" s="23">
        <v>24042.8927</v>
      </c>
      <c r="I635" s="92">
        <v>24587.450700000001</v>
      </c>
      <c r="J635" s="93">
        <v>10.777459670000001</v>
      </c>
      <c r="K635" s="94">
        <f t="shared" si="172"/>
        <v>-2.0900327990699998</v>
      </c>
      <c r="L635" s="94">
        <f t="shared" si="173"/>
        <v>-2.6113600000000003</v>
      </c>
      <c r="M635" s="94">
        <f t="shared" si="174"/>
        <v>-0.67375934408648885</v>
      </c>
      <c r="N635" s="94">
        <f t="shared" si="175"/>
        <v>5.4023075268435115</v>
      </c>
      <c r="O635" s="95">
        <v>30</v>
      </c>
      <c r="P635" s="96">
        <f t="shared" si="179"/>
        <v>0.13457869022060984</v>
      </c>
      <c r="Q635" s="97">
        <v>0.583759279688983</v>
      </c>
      <c r="R635" s="97">
        <v>6.6985279966802697E-4</v>
      </c>
      <c r="S635" s="96">
        <f t="shared" si="180"/>
        <v>1.5442651715611423E-4</v>
      </c>
      <c r="T635" s="98">
        <v>830308</v>
      </c>
      <c r="U635" s="99">
        <f t="shared" si="181"/>
        <v>1117.4176311969411</v>
      </c>
      <c r="V635" s="100">
        <f t="shared" si="176"/>
        <v>2.392748227564741E-3</v>
      </c>
      <c r="W635" s="97">
        <v>2.8648955041018001</v>
      </c>
      <c r="X635" s="97">
        <v>2.8648955041018001</v>
      </c>
      <c r="Y635" s="96">
        <f t="shared" si="182"/>
        <v>1.5442651715611423E-4</v>
      </c>
      <c r="Z635" s="100">
        <f t="shared" si="177"/>
        <v>2.392748227564741E-3</v>
      </c>
      <c r="AA635" s="93">
        <v>2.01528973636414</v>
      </c>
      <c r="AC635" s="114">
        <f t="shared" si="183"/>
        <v>2.01528973636414</v>
      </c>
      <c r="AD635" s="79">
        <f t="shared" si="189"/>
        <v>0.13457869022060984</v>
      </c>
      <c r="AE635" s="79">
        <f t="shared" si="178"/>
        <v>0.13457869022060984</v>
      </c>
      <c r="AF635" s="80">
        <f t="shared" si="184"/>
        <v>1117.4176311969411</v>
      </c>
      <c r="AG635" s="96">
        <f t="shared" si="185"/>
        <v>1.5442651715611423E-4</v>
      </c>
      <c r="AH635" s="100">
        <f t="shared" si="186"/>
        <v>2.392748227564741E-3</v>
      </c>
    </row>
    <row r="636" spans="1:34">
      <c r="A636" s="20">
        <v>2019</v>
      </c>
      <c r="B636" s="20">
        <v>20</v>
      </c>
      <c r="C636" s="20" t="s">
        <v>38</v>
      </c>
      <c r="D636" s="24">
        <v>13.364380000000001</v>
      </c>
      <c r="E636" s="24">
        <v>16.5028156478947</v>
      </c>
      <c r="F636" s="24">
        <v>20.7463619</v>
      </c>
      <c r="G636" s="23">
        <v>24593.543300000001</v>
      </c>
      <c r="H636" s="23">
        <v>24429.462</v>
      </c>
      <c r="I636" s="92">
        <v>25169.984400000001</v>
      </c>
      <c r="J636" s="93">
        <v>10.777459670000001</v>
      </c>
      <c r="K636" s="94">
        <f t="shared" si="172"/>
        <v>-2.1271939341902</v>
      </c>
      <c r="L636" s="94">
        <f t="shared" si="173"/>
        <v>-2.7488000000000001</v>
      </c>
      <c r="M636" s="94">
        <f t="shared" si="174"/>
        <v>-0.71199747831276894</v>
      </c>
      <c r="N636" s="94">
        <f t="shared" si="175"/>
        <v>5.1894682574970306</v>
      </c>
      <c r="O636" s="95">
        <v>30</v>
      </c>
      <c r="P636" s="96">
        <f t="shared" si="179"/>
        <v>0.16632187472851373</v>
      </c>
      <c r="Q636" s="97">
        <v>0.583759279688983</v>
      </c>
      <c r="R636" s="97">
        <v>6.6985279966802697E-4</v>
      </c>
      <c r="S636" s="96">
        <f t="shared" si="180"/>
        <v>1.9085122465597079E-4</v>
      </c>
      <c r="T636" s="98">
        <v>830308</v>
      </c>
      <c r="U636" s="99">
        <f t="shared" si="181"/>
        <v>1380.9838316208279</v>
      </c>
      <c r="V636" s="100">
        <f t="shared" si="176"/>
        <v>2.9571276872254046E-3</v>
      </c>
      <c r="W636" s="97">
        <v>2.8648955041018001</v>
      </c>
      <c r="X636" s="97">
        <v>2.8648955041018001</v>
      </c>
      <c r="Y636" s="96">
        <f t="shared" si="182"/>
        <v>1.9085122465597079E-4</v>
      </c>
      <c r="Z636" s="100">
        <f t="shared" si="177"/>
        <v>2.9571276872254046E-3</v>
      </c>
      <c r="AA636" s="93">
        <v>2.1582675274251502</v>
      </c>
      <c r="AC636" s="114">
        <f t="shared" si="183"/>
        <v>2.1582675274251502</v>
      </c>
      <c r="AD636" s="79">
        <f t="shared" si="189"/>
        <v>0.16632187472851373</v>
      </c>
      <c r="AE636" s="79">
        <f t="shared" si="178"/>
        <v>0.16632187472851373</v>
      </c>
      <c r="AF636" s="80">
        <f t="shared" si="184"/>
        <v>1380.9838316208279</v>
      </c>
      <c r="AG636" s="96">
        <f t="shared" si="185"/>
        <v>1.9085122465597079E-4</v>
      </c>
      <c r="AH636" s="100">
        <f t="shared" si="186"/>
        <v>2.9571276872254046E-3</v>
      </c>
    </row>
    <row r="637" spans="1:34">
      <c r="A637" s="20">
        <v>2020</v>
      </c>
      <c r="B637" s="20">
        <v>21</v>
      </c>
      <c r="C637" s="20" t="s">
        <v>38</v>
      </c>
      <c r="D637" s="24">
        <v>13.856859999999999</v>
      </c>
      <c r="E637" s="24">
        <v>16.524904918947399</v>
      </c>
      <c r="F637" s="24">
        <v>20.61729317</v>
      </c>
      <c r="G637" s="23">
        <v>25030.820599999999</v>
      </c>
      <c r="H637" s="23">
        <v>24822.246599999999</v>
      </c>
      <c r="I637" s="92">
        <v>25766.319599999999</v>
      </c>
      <c r="J637" s="93">
        <v>10.777459670000001</v>
      </c>
      <c r="K637" s="94">
        <f t="shared" si="172"/>
        <v>-2.1650157969763999</v>
      </c>
      <c r="L637" s="94">
        <f t="shared" si="173"/>
        <v>-2.8862399999999999</v>
      </c>
      <c r="M637" s="94">
        <f t="shared" si="174"/>
        <v>-0.71295049782306663</v>
      </c>
      <c r="N637" s="94">
        <f t="shared" si="175"/>
        <v>5.0132533752005344</v>
      </c>
      <c r="O637" s="95">
        <v>30</v>
      </c>
      <c r="P637" s="96">
        <f t="shared" si="179"/>
        <v>0.19815945967838708</v>
      </c>
      <c r="Q637" s="97">
        <v>0.583759279688983</v>
      </c>
      <c r="R637" s="97">
        <v>6.6985279966802697E-4</v>
      </c>
      <c r="S637" s="96">
        <f t="shared" si="180"/>
        <v>2.2738425488840443E-4</v>
      </c>
      <c r="T637" s="98">
        <v>830308</v>
      </c>
      <c r="U637" s="99">
        <f t="shared" si="181"/>
        <v>1645.3338464664223</v>
      </c>
      <c r="V637" s="100">
        <f t="shared" si="176"/>
        <v>3.5231855440367122E-3</v>
      </c>
      <c r="W637" s="97">
        <v>2.8648955041018001</v>
      </c>
      <c r="X637" s="97">
        <v>2.8648955041018001</v>
      </c>
      <c r="Y637" s="96">
        <f t="shared" si="182"/>
        <v>2.2738425488840445E-4</v>
      </c>
      <c r="Z637" s="100">
        <f t="shared" si="177"/>
        <v>3.5231855440367122E-3</v>
      </c>
      <c r="AA637" s="93">
        <v>2.3012453184861101</v>
      </c>
      <c r="AC637" s="114">
        <f t="shared" si="183"/>
        <v>2.3012453184861101</v>
      </c>
      <c r="AD637" s="79">
        <f t="shared" si="189"/>
        <v>0.19815945967838708</v>
      </c>
      <c r="AE637" s="79">
        <f t="shared" si="178"/>
        <v>0.19815945967838708</v>
      </c>
      <c r="AF637" s="80">
        <f t="shared" si="184"/>
        <v>1645.3338464664223</v>
      </c>
      <c r="AG637" s="96">
        <f t="shared" si="185"/>
        <v>2.2738425488840445E-4</v>
      </c>
      <c r="AH637" s="100">
        <f t="shared" si="186"/>
        <v>3.5231855440367122E-3</v>
      </c>
    </row>
    <row r="638" spans="1:34">
      <c r="A638" s="20">
        <v>2021</v>
      </c>
      <c r="B638" s="20">
        <v>22</v>
      </c>
      <c r="C638" s="20" t="s">
        <v>38</v>
      </c>
      <c r="D638" s="24">
        <v>13.209070000000001</v>
      </c>
      <c r="E638" s="24">
        <v>16.094777824736799</v>
      </c>
      <c r="F638" s="24">
        <v>20.129500239999999</v>
      </c>
      <c r="G638" s="23">
        <v>25475.8727</v>
      </c>
      <c r="H638" s="23">
        <v>25221.3465</v>
      </c>
      <c r="I638" s="92">
        <v>26376.783500000001</v>
      </c>
      <c r="J638" s="93">
        <v>10.777459670000001</v>
      </c>
      <c r="K638" s="94">
        <f t="shared" si="172"/>
        <v>-2.2035101333138001</v>
      </c>
      <c r="L638" s="94">
        <f t="shared" si="173"/>
        <v>-3.0236800000000001</v>
      </c>
      <c r="M638" s="94">
        <f t="shared" si="174"/>
        <v>-0.69439309447044451</v>
      </c>
      <c r="N638" s="94">
        <f t="shared" si="175"/>
        <v>4.855876442215755</v>
      </c>
      <c r="O638" s="95">
        <v>30</v>
      </c>
      <c r="P638" s="96">
        <f t="shared" si="179"/>
        <v>0.23167229150990076</v>
      </c>
      <c r="Q638" s="97">
        <v>0.583759279688983</v>
      </c>
      <c r="R638" s="97">
        <v>6.6985279966802697E-4</v>
      </c>
      <c r="S638" s="96">
        <f t="shared" si="180"/>
        <v>2.6583959942545998E-4</v>
      </c>
      <c r="T638" s="98">
        <v>830308</v>
      </c>
      <c r="U638" s="99">
        <f t="shared" si="181"/>
        <v>1923.5935701900269</v>
      </c>
      <c r="V638" s="100">
        <f t="shared" si="176"/>
        <v>4.1190285325074785E-3</v>
      </c>
      <c r="W638" s="97">
        <v>2.8648955041018001</v>
      </c>
      <c r="X638" s="97">
        <v>3.4378746049221598</v>
      </c>
      <c r="Y638" s="96">
        <f t="shared" si="182"/>
        <v>2.2153299952121667E-4</v>
      </c>
      <c r="Z638" s="100">
        <f t="shared" si="177"/>
        <v>3.4325237770895653E-3</v>
      </c>
      <c r="AA638" s="93">
        <v>2.4442231095470701</v>
      </c>
      <c r="AB638" s="95">
        <v>80</v>
      </c>
      <c r="AC638" s="114">
        <f t="shared" si="183"/>
        <v>80</v>
      </c>
      <c r="AD638" s="79">
        <f>(P638/100+0.03*(AC638/100-AA638/100)+(AF637-U637)/T638)*100</f>
        <v>2.5583455982234886</v>
      </c>
      <c r="AE638" s="79">
        <f t="shared" si="178"/>
        <v>2.5583455982234886</v>
      </c>
      <c r="AF638" s="80">
        <f t="shared" si="184"/>
        <v>21242.148169697484</v>
      </c>
      <c r="AG638" s="96">
        <f t="shared" si="185"/>
        <v>2.9356534810057585E-3</v>
      </c>
      <c r="AH638" s="100">
        <f t="shared" si="186"/>
        <v>4.5486227318846689E-2</v>
      </c>
    </row>
    <row r="639" spans="1:34">
      <c r="A639" s="20">
        <v>2022</v>
      </c>
      <c r="B639" s="20">
        <v>23</v>
      </c>
      <c r="C639" s="20" t="s">
        <v>38</v>
      </c>
      <c r="D639" s="24">
        <v>13.302379999999999</v>
      </c>
      <c r="E639" s="24">
        <v>16.771318427894698</v>
      </c>
      <c r="F639" s="24">
        <v>24.959913740000001</v>
      </c>
      <c r="G639" s="23">
        <v>25928.838</v>
      </c>
      <c r="H639" s="23">
        <v>25626.863300000001</v>
      </c>
      <c r="I639" s="92">
        <v>27001.710599999999</v>
      </c>
      <c r="J639" s="93">
        <v>10.777459670000001</v>
      </c>
      <c r="K639" s="94">
        <f t="shared" si="172"/>
        <v>-2.2426889139720001</v>
      </c>
      <c r="L639" s="94">
        <f t="shared" si="173"/>
        <v>-3.1611200000000004</v>
      </c>
      <c r="M639" s="94">
        <f t="shared" si="174"/>
        <v>-0.7235817622530889</v>
      </c>
      <c r="N639" s="94">
        <f t="shared" si="175"/>
        <v>4.6500689937749122</v>
      </c>
      <c r="O639" s="95">
        <v>30</v>
      </c>
      <c r="P639" s="96">
        <f t="shared" si="179"/>
        <v>0.28411189048768376</v>
      </c>
      <c r="Q639" s="97">
        <v>0.583759279688983</v>
      </c>
      <c r="R639" s="97">
        <v>6.6985279966802697E-4</v>
      </c>
      <c r="S639" s="96">
        <f t="shared" si="180"/>
        <v>3.2601305346879699E-4</v>
      </c>
      <c r="T639" s="98">
        <v>830308</v>
      </c>
      <c r="U639" s="99">
        <f t="shared" si="181"/>
        <v>2359.0037556704774</v>
      </c>
      <c r="V639" s="100">
        <f t="shared" si="176"/>
        <v>5.0513808782065633E-3</v>
      </c>
      <c r="W639" s="97">
        <v>2.8648955041018001</v>
      </c>
      <c r="X639" s="97">
        <v>3.4378746049221598</v>
      </c>
      <c r="Y639" s="96">
        <f t="shared" si="182"/>
        <v>2.7167754455733088E-4</v>
      </c>
      <c r="Z639" s="100">
        <f t="shared" si="177"/>
        <v>4.2094840651721362E-3</v>
      </c>
      <c r="AA639" s="93">
        <v>2.5872009006080199</v>
      </c>
      <c r="AB639" s="95">
        <v>80</v>
      </c>
      <c r="AC639" s="114">
        <f t="shared" si="183"/>
        <v>80</v>
      </c>
      <c r="AD639" s="79">
        <f t="shared" ref="AD639:AD667" si="190">(P639/100+0.03*(AC639/100-AA639/100)+(AF638-U638)/T639)*100</f>
        <v>4.9331691701830316</v>
      </c>
      <c r="AE639" s="79">
        <f t="shared" si="178"/>
        <v>4.9331691701830316</v>
      </c>
      <c r="AF639" s="80">
        <f t="shared" si="184"/>
        <v>40960.498273563324</v>
      </c>
      <c r="AG639" s="96">
        <f t="shared" si="185"/>
        <v>5.6607188868049883E-3</v>
      </c>
      <c r="AH639" s="100">
        <f t="shared" si="186"/>
        <v>8.7709516037664581E-2</v>
      </c>
    </row>
    <row r="640" spans="1:34">
      <c r="A640" s="20">
        <v>2023</v>
      </c>
      <c r="B640" s="20">
        <v>24</v>
      </c>
      <c r="C640" s="20" t="s">
        <v>38</v>
      </c>
      <c r="D640" s="24">
        <v>14.5603</v>
      </c>
      <c r="E640" s="24">
        <v>16.190485821052601</v>
      </c>
      <c r="F640" s="24">
        <v>18.439109999999999</v>
      </c>
      <c r="G640" s="23">
        <v>26389.857100000001</v>
      </c>
      <c r="H640" s="23">
        <v>26038.900099999999</v>
      </c>
      <c r="I640" s="92">
        <v>27641.4437</v>
      </c>
      <c r="J640" s="93">
        <v>10.777459670000001</v>
      </c>
      <c r="K640" s="94">
        <f t="shared" si="172"/>
        <v>-2.2825643000074001</v>
      </c>
      <c r="L640" s="94">
        <f t="shared" si="173"/>
        <v>-3.2985600000000002</v>
      </c>
      <c r="M640" s="94">
        <f t="shared" si="174"/>
        <v>-0.69852232026349348</v>
      </c>
      <c r="N640" s="94">
        <f t="shared" si="175"/>
        <v>4.4978130497291078</v>
      </c>
      <c r="O640" s="95">
        <v>30</v>
      </c>
      <c r="P640" s="96">
        <f t="shared" si="179"/>
        <v>0.33032195899757749</v>
      </c>
      <c r="Q640" s="97">
        <v>0.583759279688983</v>
      </c>
      <c r="R640" s="97">
        <v>6.6985279966802697E-4</v>
      </c>
      <c r="S640" s="96">
        <f t="shared" si="180"/>
        <v>3.7903823840580627E-4</v>
      </c>
      <c r="T640" s="98">
        <v>830308</v>
      </c>
      <c r="U640" s="99">
        <f t="shared" si="181"/>
        <v>2742.6896513136057</v>
      </c>
      <c r="V640" s="100">
        <f t="shared" si="176"/>
        <v>5.8729749904797741E-3</v>
      </c>
      <c r="W640" s="97">
        <v>2.8648955041018001</v>
      </c>
      <c r="X640" s="97">
        <v>3.4378746049221598</v>
      </c>
      <c r="Y640" s="96">
        <f t="shared" si="182"/>
        <v>3.1586519867150527E-4</v>
      </c>
      <c r="Z640" s="100">
        <f t="shared" si="177"/>
        <v>4.8941458253998118E-3</v>
      </c>
      <c r="AA640" s="93">
        <v>2.7301786916690398</v>
      </c>
      <c r="AB640" s="95">
        <v>80</v>
      </c>
      <c r="AC640" s="114">
        <f t="shared" si="183"/>
        <v>80</v>
      </c>
      <c r="AD640" s="79">
        <f t="shared" si="190"/>
        <v>7.2974738779428536</v>
      </c>
      <c r="AE640" s="79">
        <f t="shared" si="178"/>
        <v>7.2974738779428536</v>
      </c>
      <c r="AF640" s="80">
        <f t="shared" si="184"/>
        <v>60591.509406469755</v>
      </c>
      <c r="AG640" s="96">
        <f t="shared" si="185"/>
        <v>8.3737140936734778E-3</v>
      </c>
      <c r="AH640" s="100">
        <f t="shared" si="186"/>
        <v>0.12974578410983614</v>
      </c>
    </row>
    <row r="641" spans="1:34">
      <c r="A641" s="20">
        <v>2024</v>
      </c>
      <c r="B641" s="20">
        <v>25</v>
      </c>
      <c r="C641" s="20" t="s">
        <v>38</v>
      </c>
      <c r="D641" s="24">
        <v>13.28444</v>
      </c>
      <c r="E641" s="24">
        <v>16.459733319473699</v>
      </c>
      <c r="F641" s="24">
        <v>21.885629739999999</v>
      </c>
      <c r="G641" s="23">
        <v>26859.073100000001</v>
      </c>
      <c r="H641" s="23">
        <v>26457.561799999999</v>
      </c>
      <c r="I641" s="92">
        <v>28296.333600000002</v>
      </c>
      <c r="J641" s="93">
        <v>10.777459670000001</v>
      </c>
      <c r="K641" s="94">
        <f t="shared" si="172"/>
        <v>-2.3231486687114002</v>
      </c>
      <c r="L641" s="94">
        <f t="shared" si="173"/>
        <v>-3.4359999999999999</v>
      </c>
      <c r="M641" s="94">
        <f t="shared" si="174"/>
        <v>-0.71013873433537333</v>
      </c>
      <c r="N641" s="94">
        <f t="shared" si="175"/>
        <v>4.3081722669532265</v>
      </c>
      <c r="O641" s="95">
        <v>30</v>
      </c>
      <c r="P641" s="96">
        <f t="shared" si="179"/>
        <v>0.39838227125708309</v>
      </c>
      <c r="Q641" s="97">
        <v>0.583759279688983</v>
      </c>
      <c r="R641" s="97">
        <v>6.6985279966802697E-4</v>
      </c>
      <c r="S641" s="96">
        <f t="shared" si="180"/>
        <v>4.571361672945766E-4</v>
      </c>
      <c r="T641" s="98">
        <v>830308</v>
      </c>
      <c r="U641" s="99">
        <f t="shared" si="181"/>
        <v>3307.7998688292614</v>
      </c>
      <c r="V641" s="100">
        <f t="shared" si="176"/>
        <v>7.0830565513827597E-3</v>
      </c>
      <c r="W641" s="97">
        <v>2.8648955041018001</v>
      </c>
      <c r="X641" s="97">
        <v>3.4378746049221598</v>
      </c>
      <c r="Y641" s="96">
        <f t="shared" si="182"/>
        <v>3.8094680607881379E-4</v>
      </c>
      <c r="Z641" s="100">
        <f t="shared" si="177"/>
        <v>5.9025471261522997E-3</v>
      </c>
      <c r="AA641" s="93">
        <v>2.8731564827299998</v>
      </c>
      <c r="AB641" s="95">
        <v>80</v>
      </c>
      <c r="AC641" s="114">
        <f t="shared" si="183"/>
        <v>80</v>
      </c>
      <c r="AD641" s="79">
        <f t="shared" si="190"/>
        <v>9.679339495720459</v>
      </c>
      <c r="AE641" s="79">
        <f t="shared" si="178"/>
        <v>9.679339495720459</v>
      </c>
      <c r="AF641" s="80">
        <f t="shared" si="184"/>
        <v>80368.330180126635</v>
      </c>
      <c r="AG641" s="96">
        <f t="shared" si="185"/>
        <v>1.1106860114669321E-2</v>
      </c>
      <c r="AH641" s="100">
        <f t="shared" si="186"/>
        <v>0.17209427721741707</v>
      </c>
    </row>
    <row r="642" spans="1:34">
      <c r="A642" s="20">
        <v>2025</v>
      </c>
      <c r="B642" s="20">
        <v>26</v>
      </c>
      <c r="C642" s="20" t="s">
        <v>38</v>
      </c>
      <c r="D642" s="24">
        <v>13.15368</v>
      </c>
      <c r="E642" s="24">
        <v>16.501005901052601</v>
      </c>
      <c r="F642" s="24">
        <v>20.38815</v>
      </c>
      <c r="G642" s="23">
        <v>27336.632000000001</v>
      </c>
      <c r="H642" s="23">
        <v>26882.9548</v>
      </c>
      <c r="I642" s="92">
        <v>28966.739300000001</v>
      </c>
      <c r="J642" s="93">
        <v>10.777459670000001</v>
      </c>
      <c r="K642" s="94">
        <f t="shared" si="172"/>
        <v>-2.364454648208</v>
      </c>
      <c r="L642" s="94">
        <f t="shared" si="173"/>
        <v>-3.5734400000000002</v>
      </c>
      <c r="M642" s="94">
        <f t="shared" si="174"/>
        <v>-0.71191939859501341</v>
      </c>
      <c r="N642" s="94">
        <f t="shared" si="175"/>
        <v>4.1276456231969885</v>
      </c>
      <c r="O642" s="95">
        <v>30</v>
      </c>
      <c r="P642" s="96">
        <f t="shared" si="179"/>
        <v>0.47595095297364537</v>
      </c>
      <c r="Q642" s="97">
        <v>0.583759279688983</v>
      </c>
      <c r="R642" s="97">
        <v>6.6985279966802697E-4</v>
      </c>
      <c r="S642" s="96">
        <f t="shared" si="180"/>
        <v>5.4614477139262277E-4</v>
      </c>
      <c r="T642" s="98">
        <v>830308</v>
      </c>
      <c r="U642" s="99">
        <f t="shared" si="181"/>
        <v>3951.8588386164151</v>
      </c>
      <c r="V642" s="100">
        <f t="shared" si="176"/>
        <v>8.4621926195640358E-3</v>
      </c>
      <c r="W642" s="97">
        <v>2.8648955041018001</v>
      </c>
      <c r="X642" s="97">
        <v>3.4378746049221598</v>
      </c>
      <c r="Y642" s="96">
        <f t="shared" si="182"/>
        <v>4.5512064282718573E-4</v>
      </c>
      <c r="Z642" s="100">
        <f t="shared" si="177"/>
        <v>7.0518271829700298E-3</v>
      </c>
      <c r="AA642" s="93">
        <v>3.01613427379095</v>
      </c>
      <c r="AB642" s="95">
        <v>80</v>
      </c>
      <c r="AC642" s="114">
        <f t="shared" si="183"/>
        <v>80</v>
      </c>
      <c r="AD642" s="79">
        <f t="shared" si="190"/>
        <v>12.066424149223295</v>
      </c>
      <c r="AE642" s="79">
        <f t="shared" si="178"/>
        <v>12.066424149223295</v>
      </c>
      <c r="AF642" s="80">
        <f t="shared" si="184"/>
        <v>100188.48502493296</v>
      </c>
      <c r="AG642" s="96">
        <f t="shared" si="185"/>
        <v>1.3845994881050034E-2</v>
      </c>
      <c r="AH642" s="100">
        <f t="shared" si="186"/>
        <v>0.21453556241905586</v>
      </c>
    </row>
    <row r="643" spans="1:34">
      <c r="A643" s="20">
        <v>2026</v>
      </c>
      <c r="B643" s="20">
        <v>27</v>
      </c>
      <c r="C643" s="20" t="s">
        <v>38</v>
      </c>
      <c r="D643" s="24">
        <v>13.300940000000001</v>
      </c>
      <c r="E643" s="24">
        <v>16.509062715789501</v>
      </c>
      <c r="F643" s="24">
        <v>21.466298429999998</v>
      </c>
      <c r="G643" s="23">
        <v>27822.681799999998</v>
      </c>
      <c r="H643" s="23">
        <v>27315.1875</v>
      </c>
      <c r="I643" s="92">
        <v>29653.028600000001</v>
      </c>
      <c r="J643" s="93">
        <v>10.777459670000001</v>
      </c>
      <c r="K643" s="94">
        <f t="shared" ref="K643:K706" si="191">G643*$AL$3</f>
        <v>-2.4064950396092</v>
      </c>
      <c r="L643" s="94">
        <f t="shared" ref="L643:L706" si="192">B643*$AL$5</f>
        <v>-3.7108800000000004</v>
      </c>
      <c r="M643" s="94">
        <f t="shared" ref="M643:M706" si="193">E643*$AL$4</f>
        <v>-0.71226700181002223</v>
      </c>
      <c r="N643" s="94">
        <f t="shared" ref="N643:N706" si="194">SUM(J643:M643)</f>
        <v>3.9478176285807791</v>
      </c>
      <c r="O643" s="95">
        <v>30</v>
      </c>
      <c r="P643" s="96">
        <f t="shared" si="179"/>
        <v>0.567943581315829</v>
      </c>
      <c r="Q643" s="97">
        <v>0.583759279688983</v>
      </c>
      <c r="R643" s="97">
        <v>6.6985279966802697E-4</v>
      </c>
      <c r="S643" s="96">
        <f t="shared" si="180"/>
        <v>6.5170458309559548E-4</v>
      </c>
      <c r="T643" s="98">
        <v>830308</v>
      </c>
      <c r="U643" s="99">
        <f t="shared" si="181"/>
        <v>4715.680991151833</v>
      </c>
      <c r="V643" s="100">
        <f t="shared" ref="V643:V706" si="195">(U643*$AM$12/$AM$13*10^(-6))*($AM$11/$AP$11)+(U643*$AN$12/$AN$13*10^(-6))*($AN$11/$AP$11)+(U643*$AO$12/$AO$13*10^(-6))*($AO$11/$AP$11)+(U643*$AL$12/$AL$13*10^(-6))*($AL$11/$AP$11)</f>
        <v>1.0097779933231268E-2</v>
      </c>
      <c r="W643" s="97">
        <v>2.8648955041018001</v>
      </c>
      <c r="X643" s="97">
        <v>3.4378746049221598</v>
      </c>
      <c r="Y643" s="96">
        <f t="shared" si="182"/>
        <v>5.4308715257966292E-4</v>
      </c>
      <c r="Z643" s="100">
        <f t="shared" ref="Z643:Z706" si="196">IF(AND(A643&gt;=2000,A643&lt;=2020),(U643*$AM$12/$AM$13*10^(-6))*($AM$11/$AP$11)+(U643*$AN$12/$AN$13*10^(-6))*($AN$11/$AP$11)+(U643*$AO$12/$AO$13*10^(-6))*($AO$11/$AP$11)+(U643*$AL$12/$AL$13*10^(-6))*($AL$11/$AP$11),IF(AND(A643&gt;=2021,A643&lt;=2030),(U643*$AM$12/$AM$14*10^(-6))*($AM$11/$AP$11)+(U643*$AN$12/$AN$14*10^(-6))*($AN$11/$AP$11)+(U643*$AO$12/$AO$14*10^(-6))*($AO$11/$AP$11)+(U643*$AL$12/$AL$14*10^(-6))*($AL$11/$AP$11),IF(AND(A643&gt;=2031,A643&lt;=2040),(U643*$AM$12/$AM$15*10^(-6))*($AM$11/$AP$11)+(U643*$AN$12/$AN$15*10^(-6))*($AN$11/$AP$11)+(U643*$AO$12/$AO$15*10^(-6))*($AO$11/$AP$11)+(U643*$AL$12/$AL$15*10^(-6))*($AL$11/$AP$11),(U643*$AM$12/$AM$16*10^(-6))*($AM$11/$AP$11)+(U643*$AN$12/$AN$16*10^(-6))*($AN$11/$AP$11)+(U643*$AO$12/$AO$16*10^(-6))*($AO$11/$AP$11)+(U643*$AL$12/$AL$16*10^(-6))*($AL$11/$AP$11))))</f>
        <v>8.4148166110260547E-3</v>
      </c>
      <c r="AA643" s="93">
        <v>3.15911206485191</v>
      </c>
      <c r="AB643" s="95">
        <v>80</v>
      </c>
      <c r="AC643" s="114">
        <f t="shared" si="183"/>
        <v>80</v>
      </c>
      <c r="AD643" s="79">
        <f t="shared" si="190"/>
        <v>14.46364341561992</v>
      </c>
      <c r="AE643" s="79">
        <f t="shared" ref="AE643:AE706" si="197">IF(AD643&lt;100,AD643,100)</f>
        <v>14.46364341561992</v>
      </c>
      <c r="AF643" s="80">
        <f t="shared" si="184"/>
        <v>120092.78837136544</v>
      </c>
      <c r="AG643" s="96">
        <f t="shared" si="185"/>
        <v>1.6596758925211265E-2</v>
      </c>
      <c r="AH643" s="100">
        <f t="shared" si="186"/>
        <v>0.25715703645296017</v>
      </c>
    </row>
    <row r="644" spans="1:34">
      <c r="A644" s="20">
        <v>2027</v>
      </c>
      <c r="B644" s="20">
        <v>28</v>
      </c>
      <c r="C644" s="20" t="s">
        <v>38</v>
      </c>
      <c r="D644" s="24">
        <v>12.578469999999999</v>
      </c>
      <c r="E644" s="24">
        <v>15.9772853952632</v>
      </c>
      <c r="F644" s="24">
        <v>20.991667440000001</v>
      </c>
      <c r="G644" s="23">
        <v>28317.373800000001</v>
      </c>
      <c r="H644" s="23">
        <v>27754.369699999999</v>
      </c>
      <c r="I644" s="92">
        <v>30355.577499999999</v>
      </c>
      <c r="J644" s="93">
        <v>10.777459670000001</v>
      </c>
      <c r="K644" s="94">
        <f t="shared" si="191"/>
        <v>-2.4492829294572003</v>
      </c>
      <c r="L644" s="94">
        <f t="shared" si="192"/>
        <v>-3.8483200000000002</v>
      </c>
      <c r="M644" s="94">
        <f t="shared" si="193"/>
        <v>-0.68932400109323555</v>
      </c>
      <c r="N644" s="94">
        <f t="shared" si="194"/>
        <v>3.7905327394495654</v>
      </c>
      <c r="O644" s="95">
        <v>30</v>
      </c>
      <c r="P644" s="96">
        <f t="shared" ref="P644:P707" si="198">O644/(EXP(N644)+1)</f>
        <v>0.66254440829621919</v>
      </c>
      <c r="Q644" s="97">
        <v>0.583759279688983</v>
      </c>
      <c r="R644" s="97">
        <v>6.6985279966802697E-4</v>
      </c>
      <c r="S644" s="96">
        <f t="shared" ref="S644:S707" si="199">R644*P644/Q644</f>
        <v>7.6025725370579408E-4</v>
      </c>
      <c r="T644" s="98">
        <v>830308</v>
      </c>
      <c r="U644" s="99">
        <f t="shared" ref="U644:U707" si="200">T644*P644/100</f>
        <v>5501.159225636171</v>
      </c>
      <c r="V644" s="100">
        <f t="shared" si="195"/>
        <v>1.1779739838714302E-2</v>
      </c>
      <c r="W644" s="97">
        <v>2.8648955041018001</v>
      </c>
      <c r="X644" s="97">
        <v>3.4378746049221598</v>
      </c>
      <c r="Y644" s="96">
        <f t="shared" ref="Y644:Y707" si="201">(P644/Q644)*(W644/X644)*R644</f>
        <v>6.335477114214951E-4</v>
      </c>
      <c r="Z644" s="100">
        <f t="shared" si="196"/>
        <v>9.8164498655952497E-3</v>
      </c>
      <c r="AA644" s="93">
        <v>3.3020898559129299</v>
      </c>
      <c r="AB644" s="95">
        <v>80</v>
      </c>
      <c r="AC644" s="114">
        <f t="shared" ref="AC644:AC707" si="202">IF(AB644&gt;=AA644,AB644,AA644)</f>
        <v>80</v>
      </c>
      <c r="AD644" s="79">
        <f t="shared" si="190"/>
        <v>16.859181546922922</v>
      </c>
      <c r="AE644" s="79">
        <f t="shared" si="197"/>
        <v>16.859181546922922</v>
      </c>
      <c r="AF644" s="80">
        <f t="shared" ref="AF644:AF707" si="203">AE644*T644/100</f>
        <v>139983.13311862477</v>
      </c>
      <c r="AG644" s="96">
        <f t="shared" ref="AG644:AG707" si="204">(AE644/Q644)*R644</f>
        <v>1.9345593898455311E-2</v>
      </c>
      <c r="AH644" s="100">
        <f t="shared" ref="AH644:AH707" si="205">(AF644*$AM$12/$AM$13*10^(-6))*($AM$11/$AP$11)+(AF644*$AN$12/$AN$13*10^(-6))*($AN$11/$AP$11)+(AF644*$AO$12/$AO$13*10^(-6))*($AO$11/$AP$11)+(AF644*$AL$12/$AL$13*10^(-6))*($AL$11/$AP$11)</f>
        <v>0.29974862066545982</v>
      </c>
    </row>
    <row r="645" spans="1:34">
      <c r="A645" s="20">
        <v>2028</v>
      </c>
      <c r="B645" s="20">
        <v>29</v>
      </c>
      <c r="C645" s="20" t="s">
        <v>38</v>
      </c>
      <c r="D645" s="24">
        <v>12.672790000000001</v>
      </c>
      <c r="E645" s="24">
        <v>16.7663237978947</v>
      </c>
      <c r="F645" s="24">
        <v>22.632190000000001</v>
      </c>
      <c r="G645" s="23">
        <v>28820.861400000002</v>
      </c>
      <c r="H645" s="23">
        <v>28200.6132</v>
      </c>
      <c r="I645" s="92">
        <v>31074.771499999999</v>
      </c>
      <c r="J645" s="93">
        <v>10.777459670000001</v>
      </c>
      <c r="K645" s="94">
        <f t="shared" si="191"/>
        <v>-2.4928315859316004</v>
      </c>
      <c r="L645" s="94">
        <f t="shared" si="192"/>
        <v>-3.98576</v>
      </c>
      <c r="M645" s="94">
        <f t="shared" si="193"/>
        <v>-0.72336627393636899</v>
      </c>
      <c r="N645" s="94">
        <f t="shared" si="194"/>
        <v>3.5755018101320308</v>
      </c>
      <c r="O645" s="95">
        <v>30</v>
      </c>
      <c r="P645" s="96">
        <f t="shared" si="198"/>
        <v>0.8171595389775117</v>
      </c>
      <c r="Q645" s="97">
        <v>0.583759279688983</v>
      </c>
      <c r="R645" s="97">
        <v>6.6985279966802697E-4</v>
      </c>
      <c r="S645" s="96">
        <f t="shared" si="199"/>
        <v>9.3767520963633055E-4</v>
      </c>
      <c r="T645" s="98">
        <v>830308</v>
      </c>
      <c r="U645" s="99">
        <f t="shared" si="200"/>
        <v>6784.9410248933973</v>
      </c>
      <c r="V645" s="100">
        <f t="shared" si="195"/>
        <v>1.452872691301187E-2</v>
      </c>
      <c r="W645" s="97">
        <v>2.8648955041018001</v>
      </c>
      <c r="X645" s="97">
        <v>3.4378746049221598</v>
      </c>
      <c r="Y645" s="96">
        <f t="shared" si="201"/>
        <v>7.813960080302754E-4</v>
      </c>
      <c r="Z645" s="100">
        <f t="shared" si="196"/>
        <v>1.2107272427509893E-2</v>
      </c>
      <c r="AA645" s="93">
        <v>3.4450676469738801</v>
      </c>
      <c r="AB645" s="95">
        <v>80</v>
      </c>
      <c r="AC645" s="114">
        <f t="shared" si="202"/>
        <v>80</v>
      </c>
      <c r="AD645" s="79">
        <f t="shared" si="190"/>
        <v>19.310444648194999</v>
      </c>
      <c r="AE645" s="79">
        <f t="shared" si="197"/>
        <v>19.310444648194999</v>
      </c>
      <c r="AF645" s="80">
        <f t="shared" si="203"/>
        <v>160336.16674953492</v>
      </c>
      <c r="AG645" s="96">
        <f t="shared" si="204"/>
        <v>2.2158372227195286E-2</v>
      </c>
      <c r="AH645" s="100">
        <f t="shared" si="205"/>
        <v>0.34333096963355364</v>
      </c>
    </row>
    <row r="646" spans="1:34">
      <c r="A646" s="20">
        <v>2029</v>
      </c>
      <c r="B646" s="20">
        <v>30</v>
      </c>
      <c r="C646" s="20" t="s">
        <v>38</v>
      </c>
      <c r="D646" s="24">
        <v>12.68957</v>
      </c>
      <c r="E646" s="24">
        <v>16.8558957910526</v>
      </c>
      <c r="F646" s="24">
        <v>21.706569819999999</v>
      </c>
      <c r="G646" s="23">
        <v>29333.301100000001</v>
      </c>
      <c r="H646" s="23">
        <v>28654.031599999998</v>
      </c>
      <c r="I646" s="92">
        <v>31811.0049</v>
      </c>
      <c r="J646" s="93">
        <v>10.777459670000001</v>
      </c>
      <c r="K646" s="94">
        <f t="shared" si="191"/>
        <v>-2.5371545453433999</v>
      </c>
      <c r="L646" s="94">
        <f t="shared" si="192"/>
        <v>-4.1232000000000006</v>
      </c>
      <c r="M646" s="94">
        <f t="shared" si="193"/>
        <v>-0.72723076800917341</v>
      </c>
      <c r="N646" s="94">
        <f t="shared" si="194"/>
        <v>3.389874356647427</v>
      </c>
      <c r="O646" s="95">
        <v>30</v>
      </c>
      <c r="P646" s="96">
        <f t="shared" si="198"/>
        <v>0.97840257283872722</v>
      </c>
      <c r="Q646" s="97">
        <v>0.583759279688983</v>
      </c>
      <c r="R646" s="97">
        <v>6.6985279966802697E-4</v>
      </c>
      <c r="S646" s="96">
        <f t="shared" si="199"/>
        <v>1.1226985598714601E-3</v>
      </c>
      <c r="T646" s="98">
        <v>830308</v>
      </c>
      <c r="U646" s="99">
        <f t="shared" si="200"/>
        <v>8123.7548344857796</v>
      </c>
      <c r="V646" s="100">
        <f t="shared" si="195"/>
        <v>1.7395555107328035E-2</v>
      </c>
      <c r="W646" s="97">
        <v>2.8648955041018001</v>
      </c>
      <c r="X646" s="97">
        <v>3.4378746049221598</v>
      </c>
      <c r="Y646" s="96">
        <f t="shared" si="201"/>
        <v>9.3558213322621686E-4</v>
      </c>
      <c r="Z646" s="100">
        <f t="shared" si="196"/>
        <v>1.4496295922773364E-2</v>
      </c>
      <c r="AA646" s="93">
        <v>3.5880454380348401</v>
      </c>
      <c r="AB646" s="95">
        <v>80</v>
      </c>
      <c r="AC646" s="114">
        <f t="shared" si="202"/>
        <v>80</v>
      </c>
      <c r="AD646" s="79">
        <f t="shared" si="190"/>
        <v>21.76404631891517</v>
      </c>
      <c r="AE646" s="79">
        <f t="shared" si="197"/>
        <v>21.76404631891517</v>
      </c>
      <c r="AF646" s="80">
        <f t="shared" si="203"/>
        <v>180708.6177096582</v>
      </c>
      <c r="AG646" s="96">
        <f t="shared" si="204"/>
        <v>2.4973834020415454E-2</v>
      </c>
      <c r="AH646" s="100">
        <f t="shared" si="205"/>
        <v>0.38695489730844573</v>
      </c>
    </row>
    <row r="647" spans="1:34">
      <c r="A647" s="20">
        <v>2030</v>
      </c>
      <c r="B647" s="20">
        <v>31</v>
      </c>
      <c r="C647" s="20" t="s">
        <v>38</v>
      </c>
      <c r="D647" s="24">
        <v>13.47386</v>
      </c>
      <c r="E647" s="24">
        <v>16.107455598421101</v>
      </c>
      <c r="F647" s="24">
        <v>22.189080480000001</v>
      </c>
      <c r="G647" s="23">
        <v>29854.8521</v>
      </c>
      <c r="H647" s="23">
        <v>29114.7402</v>
      </c>
      <c r="I647" s="92">
        <v>32564.681400000001</v>
      </c>
      <c r="J647" s="93">
        <v>10.777459670000001</v>
      </c>
      <c r="K647" s="94">
        <f t="shared" si="191"/>
        <v>-2.5822655775374002</v>
      </c>
      <c r="L647" s="94">
        <f t="shared" si="192"/>
        <v>-4.2606400000000004</v>
      </c>
      <c r="M647" s="94">
        <f t="shared" si="193"/>
        <v>-0.69494006433828004</v>
      </c>
      <c r="N647" s="94">
        <f t="shared" si="194"/>
        <v>3.2396140281243198</v>
      </c>
      <c r="O647" s="95">
        <v>30</v>
      </c>
      <c r="P647" s="96">
        <f t="shared" si="198"/>
        <v>1.1310567374068954</v>
      </c>
      <c r="Q647" s="97">
        <v>0.583759279688983</v>
      </c>
      <c r="R647" s="97">
        <v>6.6985279966802697E-4</v>
      </c>
      <c r="S647" s="96">
        <f t="shared" si="199"/>
        <v>1.2978663440503281E-3</v>
      </c>
      <c r="T647" s="98">
        <v>830308</v>
      </c>
      <c r="U647" s="99">
        <f t="shared" si="200"/>
        <v>9391.2545752284459</v>
      </c>
      <c r="V647" s="100">
        <f t="shared" si="195"/>
        <v>2.0109677091292202E-2</v>
      </c>
      <c r="W647" s="97">
        <v>2.8648955041018001</v>
      </c>
      <c r="X647" s="97">
        <v>3.4378746049221598</v>
      </c>
      <c r="Y647" s="96">
        <f t="shared" si="201"/>
        <v>1.0815552867086068E-3</v>
      </c>
      <c r="Z647" s="100">
        <f t="shared" si="196"/>
        <v>1.6758064242743502E-2</v>
      </c>
      <c r="AA647" s="93">
        <v>3.7310232290958001</v>
      </c>
      <c r="AB647" s="95">
        <v>80</v>
      </c>
      <c r="AC647" s="114">
        <f t="shared" si="202"/>
        <v>80</v>
      </c>
      <c r="AD647" s="79">
        <f t="shared" si="190"/>
        <v>24.204769786610463</v>
      </c>
      <c r="AE647" s="79">
        <f t="shared" si="197"/>
        <v>24.204769786610463</v>
      </c>
      <c r="AF647" s="80">
        <f t="shared" si="203"/>
        <v>200974.13991980959</v>
      </c>
      <c r="AG647" s="96">
        <f t="shared" si="204"/>
        <v>2.7774518317754942E-2</v>
      </c>
      <c r="AH647" s="100">
        <f t="shared" si="205"/>
        <v>0.43034985635976508</v>
      </c>
    </row>
    <row r="648" spans="1:34">
      <c r="A648" s="20">
        <v>2031</v>
      </c>
      <c r="B648" s="20">
        <v>32</v>
      </c>
      <c r="C648" s="20" t="s">
        <v>38</v>
      </c>
      <c r="D648" s="24">
        <v>14.501480000000001</v>
      </c>
      <c r="E648" s="24">
        <v>16.606722274210501</v>
      </c>
      <c r="F648" s="24">
        <v>21.279600559999999</v>
      </c>
      <c r="G648" s="23">
        <v>30385.6764</v>
      </c>
      <c r="H648" s="23">
        <v>29582.856199999998</v>
      </c>
      <c r="I648" s="92">
        <v>33336.214099999997</v>
      </c>
      <c r="J648" s="93">
        <v>10.777459670000001</v>
      </c>
      <c r="K648" s="94">
        <f t="shared" si="191"/>
        <v>-2.6281786945415999</v>
      </c>
      <c r="L648" s="94">
        <f t="shared" si="192"/>
        <v>-4.3980800000000002</v>
      </c>
      <c r="M648" s="94">
        <f t="shared" si="193"/>
        <v>-0.71648042579853788</v>
      </c>
      <c r="N648" s="94">
        <f t="shared" si="194"/>
        <v>3.034720549659863</v>
      </c>
      <c r="O648" s="95">
        <v>30</v>
      </c>
      <c r="P648" s="96">
        <f t="shared" si="198"/>
        <v>1.3764520158835623</v>
      </c>
      <c r="Q648" s="97">
        <v>0.583759279688983</v>
      </c>
      <c r="R648" s="97">
        <v>6.6985279966802697E-4</v>
      </c>
      <c r="S648" s="96">
        <f t="shared" si="199"/>
        <v>1.5794528130491396E-3</v>
      </c>
      <c r="T648" s="98">
        <v>830308</v>
      </c>
      <c r="U648" s="99">
        <f t="shared" si="200"/>
        <v>11428.791204042489</v>
      </c>
      <c r="V648" s="100">
        <f t="shared" si="195"/>
        <v>2.4472694123671371E-2</v>
      </c>
      <c r="W648" s="97">
        <v>2.8648955041018001</v>
      </c>
      <c r="X648" s="97">
        <v>3.7243641553323403</v>
      </c>
      <c r="Y648" s="96">
        <f t="shared" si="201"/>
        <v>1.214963702345492E-3</v>
      </c>
      <c r="Z648" s="100">
        <f t="shared" si="196"/>
        <v>1.8825149325901055E-2</v>
      </c>
      <c r="AA648" s="93">
        <v>3.8740010201568098</v>
      </c>
      <c r="AB648" s="95">
        <v>90</v>
      </c>
      <c r="AC648" s="114">
        <f t="shared" si="202"/>
        <v>90</v>
      </c>
      <c r="AD648" s="79">
        <f t="shared" si="190"/>
        <v>27.033945034482425</v>
      </c>
      <c r="AE648" s="79">
        <f t="shared" si="197"/>
        <v>27.033945034482425</v>
      </c>
      <c r="AF648" s="80">
        <f t="shared" si="203"/>
        <v>224465.00833691034</v>
      </c>
      <c r="AG648" s="96">
        <f t="shared" si="204"/>
        <v>3.102094373055217E-2</v>
      </c>
      <c r="AH648" s="100">
        <f t="shared" si="205"/>
        <v>0.48065131232369729</v>
      </c>
    </row>
    <row r="649" spans="1:34">
      <c r="A649" s="20">
        <v>2032</v>
      </c>
      <c r="B649" s="20">
        <v>33</v>
      </c>
      <c r="C649" s="20" t="s">
        <v>38</v>
      </c>
      <c r="D649" s="24">
        <v>13.781739999999999</v>
      </c>
      <c r="E649" s="24">
        <v>16.373734930000001</v>
      </c>
      <c r="F649" s="24">
        <v>19.756110369999998</v>
      </c>
      <c r="G649" s="23">
        <v>30925.9388</v>
      </c>
      <c r="H649" s="23">
        <v>30058.4987</v>
      </c>
      <c r="I649" s="92">
        <v>34126.026299999998</v>
      </c>
      <c r="J649" s="93">
        <v>10.777459670000001</v>
      </c>
      <c r="K649" s="94">
        <f t="shared" si="191"/>
        <v>-2.6749081505671999</v>
      </c>
      <c r="L649" s="94">
        <f t="shared" si="192"/>
        <v>-4.53552</v>
      </c>
      <c r="M649" s="94">
        <f t="shared" si="193"/>
        <v>-0.70642841981992011</v>
      </c>
      <c r="N649" s="94">
        <f t="shared" si="194"/>
        <v>2.8606030996128808</v>
      </c>
      <c r="O649" s="95">
        <v>30</v>
      </c>
      <c r="P649" s="96">
        <f t="shared" si="198"/>
        <v>1.6240743115528442</v>
      </c>
      <c r="Q649" s="97">
        <v>0.583759279688983</v>
      </c>
      <c r="R649" s="97">
        <v>6.6985279966802697E-4</v>
      </c>
      <c r="S649" s="96">
        <f t="shared" si="199"/>
        <v>1.8635947424119851E-3</v>
      </c>
      <c r="T649" s="98">
        <v>830308</v>
      </c>
      <c r="U649" s="99">
        <f t="shared" si="200"/>
        <v>13484.818934768189</v>
      </c>
      <c r="V649" s="100">
        <f t="shared" si="195"/>
        <v>2.8875306514213491E-2</v>
      </c>
      <c r="W649" s="97">
        <v>2.8648955041018001</v>
      </c>
      <c r="X649" s="97">
        <v>3.7243641553323403</v>
      </c>
      <c r="Y649" s="96">
        <f t="shared" si="201"/>
        <v>1.433534417239988E-3</v>
      </c>
      <c r="Z649" s="100">
        <f t="shared" si="196"/>
        <v>2.2211774241702682E-2</v>
      </c>
      <c r="AA649" s="93">
        <v>4.0169788112177702</v>
      </c>
      <c r="AB649" s="95">
        <v>90</v>
      </c>
      <c r="AC649" s="114">
        <f t="shared" si="202"/>
        <v>90</v>
      </c>
      <c r="AD649" s="79">
        <f t="shared" si="190"/>
        <v>29.861057965815167</v>
      </c>
      <c r="AE649" s="79">
        <f t="shared" si="197"/>
        <v>29.861057965815167</v>
      </c>
      <c r="AF649" s="80">
        <f t="shared" si="203"/>
        <v>247938.7531748006</v>
      </c>
      <c r="AG649" s="96">
        <f t="shared" si="204"/>
        <v>3.4265002673889017E-2</v>
      </c>
      <c r="AH649" s="100">
        <f t="shared" si="205"/>
        <v>0.53091610123257194</v>
      </c>
    </row>
    <row r="650" spans="1:34">
      <c r="A650" s="20">
        <v>2033</v>
      </c>
      <c r="B650" s="20">
        <v>34</v>
      </c>
      <c r="C650" s="20" t="s">
        <v>38</v>
      </c>
      <c r="D650" s="24">
        <v>13.53768</v>
      </c>
      <c r="E650" s="24">
        <v>16.9956896289474</v>
      </c>
      <c r="F650" s="24">
        <v>23.080137059999998</v>
      </c>
      <c r="G650" s="23">
        <v>31475.807100000002</v>
      </c>
      <c r="H650" s="23">
        <v>30541.788799999998</v>
      </c>
      <c r="I650" s="92">
        <v>34934.550999999999</v>
      </c>
      <c r="J650" s="93">
        <v>10.777459670000001</v>
      </c>
      <c r="K650" s="94">
        <f t="shared" si="191"/>
        <v>-2.7224684593074002</v>
      </c>
      <c r="L650" s="94">
        <f t="shared" si="192"/>
        <v>-4.6729599999999998</v>
      </c>
      <c r="M650" s="94">
        <f t="shared" si="193"/>
        <v>-0.73326203335130669</v>
      </c>
      <c r="N650" s="94">
        <f t="shared" si="194"/>
        <v>2.6487691773412942</v>
      </c>
      <c r="O650" s="95">
        <v>30</v>
      </c>
      <c r="P650" s="96">
        <f t="shared" si="198"/>
        <v>1.9819473335291675</v>
      </c>
      <c r="Q650" s="97">
        <v>0.583759279688983</v>
      </c>
      <c r="R650" s="97">
        <v>6.6985279966802697E-4</v>
      </c>
      <c r="S650" s="96">
        <f t="shared" si="199"/>
        <v>2.2742473076683648E-3</v>
      </c>
      <c r="T650" s="98">
        <v>830308</v>
      </c>
      <c r="U650" s="99">
        <f t="shared" si="200"/>
        <v>16456.267266079361</v>
      </c>
      <c r="V650" s="100">
        <f t="shared" si="195"/>
        <v>3.5238126940117354E-2</v>
      </c>
      <c r="W650" s="97">
        <v>2.8648955041018001</v>
      </c>
      <c r="X650" s="97">
        <v>3.7243641553323403</v>
      </c>
      <c r="Y650" s="96">
        <f t="shared" si="201"/>
        <v>1.7494210058987421E-3</v>
      </c>
      <c r="Z650" s="100">
        <f t="shared" si="196"/>
        <v>2.7106251492397967E-2</v>
      </c>
      <c r="AA650" s="93">
        <v>4.1599566022787302</v>
      </c>
      <c r="AB650" s="95">
        <v>90</v>
      </c>
      <c r="AC650" s="114">
        <f t="shared" si="202"/>
        <v>90</v>
      </c>
      <c r="AD650" s="79">
        <f t="shared" si="190"/>
        <v>32.79413228972313</v>
      </c>
      <c r="AE650" s="79">
        <f t="shared" si="197"/>
        <v>32.79413228972313</v>
      </c>
      <c r="AF650" s="80">
        <f t="shared" si="203"/>
        <v>272292.30393215432</v>
      </c>
      <c r="AG650" s="96">
        <f t="shared" si="204"/>
        <v>3.7630650323294997E-2</v>
      </c>
      <c r="AH650" s="100">
        <f t="shared" si="205"/>
        <v>0.58306483576358792</v>
      </c>
    </row>
    <row r="651" spans="1:34">
      <c r="A651" s="20">
        <v>2034</v>
      </c>
      <c r="B651" s="20">
        <v>35</v>
      </c>
      <c r="C651" s="20" t="s">
        <v>38</v>
      </c>
      <c r="D651" s="24">
        <v>13.598319999999999</v>
      </c>
      <c r="E651" s="24">
        <v>17.170590976842099</v>
      </c>
      <c r="F651" s="24">
        <v>20.447490869999999</v>
      </c>
      <c r="G651" s="23">
        <v>32035.4522</v>
      </c>
      <c r="H651" s="23">
        <v>31032.849300000002</v>
      </c>
      <c r="I651" s="92">
        <v>35762.231500000002</v>
      </c>
      <c r="J651" s="93">
        <v>10.777459670000001</v>
      </c>
      <c r="K651" s="94">
        <f t="shared" si="191"/>
        <v>-2.7708744025868</v>
      </c>
      <c r="L651" s="94">
        <f t="shared" si="192"/>
        <v>-4.8104000000000005</v>
      </c>
      <c r="M651" s="94">
        <f t="shared" si="193"/>
        <v>-0.74080797710487556</v>
      </c>
      <c r="N651" s="94">
        <f t="shared" si="194"/>
        <v>2.4553772903083244</v>
      </c>
      <c r="O651" s="95">
        <v>30</v>
      </c>
      <c r="P651" s="96">
        <f t="shared" si="198"/>
        <v>2.3713861969114785</v>
      </c>
      <c r="Q651" s="97">
        <v>0.583759279688983</v>
      </c>
      <c r="R651" s="97">
        <v>6.6985279966802697E-4</v>
      </c>
      <c r="S651" s="96">
        <f t="shared" si="199"/>
        <v>2.7211210825489299E-3</v>
      </c>
      <c r="T651" s="98">
        <v>830308</v>
      </c>
      <c r="U651" s="99">
        <f t="shared" si="200"/>
        <v>19689.809303851758</v>
      </c>
      <c r="V651" s="100">
        <f t="shared" si="195"/>
        <v>4.216217374556136E-2</v>
      </c>
      <c r="W651" s="97">
        <v>2.8648955041018001</v>
      </c>
      <c r="X651" s="97">
        <v>3.7243641553323403</v>
      </c>
      <c r="Y651" s="96">
        <f t="shared" si="201"/>
        <v>2.0931700634991765E-3</v>
      </c>
      <c r="Z651" s="100">
        <f t="shared" si="196"/>
        <v>3.2432441342739503E-2</v>
      </c>
      <c r="AA651" s="93">
        <v>4.3029343933396804</v>
      </c>
      <c r="AB651" s="95">
        <v>90</v>
      </c>
      <c r="AC651" s="114">
        <f t="shared" si="202"/>
        <v>90</v>
      </c>
      <c r="AD651" s="79">
        <f t="shared" si="190"/>
        <v>35.754483121305249</v>
      </c>
      <c r="AE651" s="79">
        <f t="shared" si="197"/>
        <v>35.754483121305249</v>
      </c>
      <c r="AF651" s="80">
        <f t="shared" si="203"/>
        <v>296872.33371484722</v>
      </c>
      <c r="AG651" s="96">
        <f t="shared" si="204"/>
        <v>4.1027597252500748E-2</v>
      </c>
      <c r="AH651" s="100">
        <f t="shared" si="205"/>
        <v>0.63569853426092382</v>
      </c>
    </row>
    <row r="652" spans="1:34">
      <c r="A652" s="20">
        <v>2035</v>
      </c>
      <c r="B652" s="20">
        <v>36</v>
      </c>
      <c r="C652" s="20" t="s">
        <v>38</v>
      </c>
      <c r="D652" s="24">
        <v>14.435700000000001</v>
      </c>
      <c r="E652" s="24">
        <v>16.791215212631599</v>
      </c>
      <c r="F652" s="24">
        <v>20.761900000000001</v>
      </c>
      <c r="G652" s="23">
        <v>32605.047900000001</v>
      </c>
      <c r="H652" s="23">
        <v>31531.8053</v>
      </c>
      <c r="I652" s="92">
        <v>36609.521699999998</v>
      </c>
      <c r="J652" s="93">
        <v>10.777459670000001</v>
      </c>
      <c r="K652" s="94">
        <f t="shared" si="191"/>
        <v>-2.8201410130626003</v>
      </c>
      <c r="L652" s="94">
        <f t="shared" si="192"/>
        <v>-4.9478400000000002</v>
      </c>
      <c r="M652" s="94">
        <f t="shared" si="193"/>
        <v>-0.72444018913377772</v>
      </c>
      <c r="N652" s="94">
        <f t="shared" si="194"/>
        <v>2.2850384678036226</v>
      </c>
      <c r="O652" s="95">
        <v>30</v>
      </c>
      <c r="P652" s="96">
        <f t="shared" si="198"/>
        <v>2.7710901612163119</v>
      </c>
      <c r="Q652" s="97">
        <v>0.583759279688983</v>
      </c>
      <c r="R652" s="97">
        <v>6.6985279966802697E-4</v>
      </c>
      <c r="S652" s="96">
        <f t="shared" si="199"/>
        <v>3.1797738677700068E-3</v>
      </c>
      <c r="T652" s="98">
        <v>830308</v>
      </c>
      <c r="U652" s="99">
        <f t="shared" si="200"/>
        <v>23008.583295791937</v>
      </c>
      <c r="V652" s="100">
        <f t="shared" si="195"/>
        <v>4.9268729401387823E-2</v>
      </c>
      <c r="W652" s="97">
        <v>2.8648955041018001</v>
      </c>
      <c r="X652" s="97">
        <v>3.7243641553323403</v>
      </c>
      <c r="Y652" s="96">
        <f t="shared" si="201"/>
        <v>2.4459798982846203E-3</v>
      </c>
      <c r="Z652" s="100">
        <f t="shared" si="196"/>
        <v>3.7899022616452165E-2</v>
      </c>
      <c r="AA652" s="93">
        <v>4.4459121844006999</v>
      </c>
      <c r="AB652" s="95">
        <v>90</v>
      </c>
      <c r="AC652" s="114">
        <f t="shared" si="202"/>
        <v>90</v>
      </c>
      <c r="AD652" s="79">
        <f t="shared" si="190"/>
        <v>38.720809720078073</v>
      </c>
      <c r="AE652" s="79">
        <f t="shared" si="197"/>
        <v>38.720809720078073</v>
      </c>
      <c r="AF652" s="80">
        <f t="shared" si="203"/>
        <v>321501.98077058583</v>
      </c>
      <c r="AG652" s="96">
        <f t="shared" si="204"/>
        <v>4.4431401262222621E-2</v>
      </c>
      <c r="AH652" s="100">
        <f t="shared" si="205"/>
        <v>0.68843847919542156</v>
      </c>
    </row>
    <row r="653" spans="1:34">
      <c r="A653" s="20">
        <v>2036</v>
      </c>
      <c r="B653" s="20">
        <v>37</v>
      </c>
      <c r="C653" s="20" t="s">
        <v>38</v>
      </c>
      <c r="D653" s="24">
        <v>13.179180000000001</v>
      </c>
      <c r="E653" s="24">
        <v>16.145544535789501</v>
      </c>
      <c r="F653" s="24">
        <v>19.70305295</v>
      </c>
      <c r="G653" s="23">
        <v>33184.771099999998</v>
      </c>
      <c r="H653" s="23">
        <v>32038.783599999999</v>
      </c>
      <c r="I653" s="92">
        <v>37476.886100000003</v>
      </c>
      <c r="J653" s="93">
        <v>10.777459670000001</v>
      </c>
      <c r="K653" s="94">
        <f t="shared" si="191"/>
        <v>-2.8702835915233997</v>
      </c>
      <c r="L653" s="94">
        <f t="shared" si="192"/>
        <v>-5.08528</v>
      </c>
      <c r="M653" s="94">
        <f t="shared" si="193"/>
        <v>-0.69658337345210231</v>
      </c>
      <c r="N653" s="94">
        <f t="shared" si="194"/>
        <v>2.1253127050244984</v>
      </c>
      <c r="O653" s="95">
        <v>30</v>
      </c>
      <c r="P653" s="96">
        <f t="shared" si="198"/>
        <v>3.1998238323238914</v>
      </c>
      <c r="Q653" s="97">
        <v>0.583759279688983</v>
      </c>
      <c r="R653" s="97">
        <v>6.6985279966802697E-4</v>
      </c>
      <c r="S653" s="96">
        <f t="shared" si="199"/>
        <v>3.6717376958334724E-3</v>
      </c>
      <c r="T653" s="98">
        <v>830308</v>
      </c>
      <c r="U653" s="99">
        <f t="shared" si="200"/>
        <v>26568.393265691855</v>
      </c>
      <c r="V653" s="100">
        <f t="shared" si="195"/>
        <v>5.6891420110877888E-2</v>
      </c>
      <c r="W653" s="97">
        <v>2.8648955041018001</v>
      </c>
      <c r="X653" s="97">
        <v>3.7243641553323403</v>
      </c>
      <c r="Y653" s="96">
        <f t="shared" si="201"/>
        <v>2.8244136121795935E-3</v>
      </c>
      <c r="Z653" s="100">
        <f t="shared" si="196"/>
        <v>4.376263085452145E-2</v>
      </c>
      <c r="AA653" s="93">
        <v>4.5888899754616599</v>
      </c>
      <c r="AB653" s="95">
        <v>90</v>
      </c>
      <c r="AC653" s="114">
        <f t="shared" si="202"/>
        <v>90</v>
      </c>
      <c r="AD653" s="79">
        <f t="shared" si="190"/>
        <v>41.711876691921802</v>
      </c>
      <c r="AE653" s="79">
        <f t="shared" si="197"/>
        <v>41.711876691921802</v>
      </c>
      <c r="AF653" s="80">
        <f t="shared" si="203"/>
        <v>346337.04912316211</v>
      </c>
      <c r="AG653" s="96">
        <f t="shared" si="204"/>
        <v>4.786359438496246E-2</v>
      </c>
      <c r="AH653" s="100">
        <f t="shared" si="205"/>
        <v>0.74161829677036273</v>
      </c>
    </row>
    <row r="654" spans="1:34">
      <c r="A654" s="20">
        <v>2037</v>
      </c>
      <c r="B654" s="20">
        <v>38</v>
      </c>
      <c r="C654" s="20" t="s">
        <v>38</v>
      </c>
      <c r="D654" s="24">
        <v>13.374890000000001</v>
      </c>
      <c r="E654" s="24">
        <v>16.307718562631599</v>
      </c>
      <c r="F654" s="24">
        <v>20.289200000000001</v>
      </c>
      <c r="G654" s="23">
        <v>33774.801899999999</v>
      </c>
      <c r="H654" s="23">
        <v>32553.9133</v>
      </c>
      <c r="I654" s="92">
        <v>38364.8004</v>
      </c>
      <c r="J654" s="93">
        <v>10.777459670000001</v>
      </c>
      <c r="K654" s="94">
        <f t="shared" si="191"/>
        <v>-2.9213177155386001</v>
      </c>
      <c r="L654" s="94">
        <f t="shared" si="192"/>
        <v>-5.2227200000000007</v>
      </c>
      <c r="M654" s="94">
        <f t="shared" si="193"/>
        <v>-0.70358020966617774</v>
      </c>
      <c r="N654" s="94">
        <f t="shared" si="194"/>
        <v>1.9298417447952221</v>
      </c>
      <c r="O654" s="95">
        <v>30</v>
      </c>
      <c r="P654" s="96">
        <f t="shared" si="198"/>
        <v>3.8030429284108638</v>
      </c>
      <c r="Q654" s="97">
        <v>0.583759279688983</v>
      </c>
      <c r="R654" s="97">
        <v>6.6985279966802697E-4</v>
      </c>
      <c r="S654" s="96">
        <f t="shared" si="199"/>
        <v>4.3639202690036244E-3</v>
      </c>
      <c r="T654" s="98">
        <v>830308</v>
      </c>
      <c r="U654" s="99">
        <f t="shared" si="200"/>
        <v>31576.969678029673</v>
      </c>
      <c r="V654" s="100">
        <f t="shared" si="195"/>
        <v>6.7616382737793607E-2</v>
      </c>
      <c r="W654" s="97">
        <v>2.8648955041018001</v>
      </c>
      <c r="X654" s="97">
        <v>3.7243641553323403</v>
      </c>
      <c r="Y654" s="96">
        <f t="shared" si="201"/>
        <v>3.3568617453874033E-3</v>
      </c>
      <c r="Z654" s="100">
        <f t="shared" si="196"/>
        <v>5.2012602105995065E-2</v>
      </c>
      <c r="AA654" s="93">
        <v>4.7318677665226101</v>
      </c>
      <c r="AB654" s="95">
        <v>90</v>
      </c>
      <c r="AC654" s="114">
        <f t="shared" si="202"/>
        <v>90</v>
      </c>
      <c r="AD654" s="79">
        <f t="shared" si="190"/>
        <v>44.873139755013099</v>
      </c>
      <c r="AE654" s="79">
        <f t="shared" si="197"/>
        <v>44.873139755013099</v>
      </c>
      <c r="AF654" s="80">
        <f t="shared" si="203"/>
        <v>372585.26923705416</v>
      </c>
      <c r="AG654" s="96">
        <f t="shared" si="204"/>
        <v>5.1491084322984583E-2</v>
      </c>
      <c r="AH654" s="100">
        <f t="shared" si="205"/>
        <v>0.79782412384950874</v>
      </c>
    </row>
    <row r="655" spans="1:34">
      <c r="A655" s="20">
        <v>2038</v>
      </c>
      <c r="B655" s="20">
        <v>39</v>
      </c>
      <c r="C655" s="20" t="s">
        <v>38</v>
      </c>
      <c r="D655" s="24">
        <v>14.488429999999999</v>
      </c>
      <c r="E655" s="24">
        <v>16.817001823684201</v>
      </c>
      <c r="F655" s="24">
        <v>23.630000200000001</v>
      </c>
      <c r="G655" s="23">
        <v>34375.323499999999</v>
      </c>
      <c r="H655" s="23">
        <v>33077.325400000002</v>
      </c>
      <c r="I655" s="92">
        <v>39273.751499999998</v>
      </c>
      <c r="J655" s="93">
        <v>10.777459670000001</v>
      </c>
      <c r="K655" s="94">
        <f t="shared" si="191"/>
        <v>-2.973259230809</v>
      </c>
      <c r="L655" s="94">
        <f t="shared" si="192"/>
        <v>-5.3601600000000005</v>
      </c>
      <c r="M655" s="94">
        <f t="shared" si="193"/>
        <v>-0.72555272668103121</v>
      </c>
      <c r="N655" s="94">
        <f t="shared" si="194"/>
        <v>1.7184877125099689</v>
      </c>
      <c r="O655" s="95">
        <v>30</v>
      </c>
      <c r="P655" s="96">
        <f t="shared" si="198"/>
        <v>4.5619817520652317</v>
      </c>
      <c r="Q655" s="97">
        <v>0.583759279688983</v>
      </c>
      <c r="R655" s="97">
        <v>6.6985279966802697E-4</v>
      </c>
      <c r="S655" s="96">
        <f t="shared" si="199"/>
        <v>5.2347883022663974E-3</v>
      </c>
      <c r="T655" s="98">
        <v>830308</v>
      </c>
      <c r="U655" s="99">
        <f t="shared" si="200"/>
        <v>37878.499445937785</v>
      </c>
      <c r="V655" s="100">
        <f t="shared" si="195"/>
        <v>8.1109971671912667E-2</v>
      </c>
      <c r="W655" s="97">
        <v>2.8648955041018001</v>
      </c>
      <c r="X655" s="97">
        <v>3.7243641553323403</v>
      </c>
      <c r="Y655" s="96">
        <f t="shared" si="201"/>
        <v>4.0267602325126132E-3</v>
      </c>
      <c r="Z655" s="100">
        <f t="shared" si="196"/>
        <v>6.2392285901471278E-2</v>
      </c>
      <c r="AA655" s="93">
        <v>4.8748455575835701</v>
      </c>
      <c r="AB655" s="95">
        <v>90</v>
      </c>
      <c r="AC655" s="114">
        <f t="shared" si="202"/>
        <v>90</v>
      </c>
      <c r="AD655" s="79">
        <f t="shared" si="190"/>
        <v>48.185833211939958</v>
      </c>
      <c r="AE655" s="79">
        <f t="shared" si="197"/>
        <v>48.185833211939958</v>
      </c>
      <c r="AF655" s="80">
        <f t="shared" si="203"/>
        <v>400090.82802539447</v>
      </c>
      <c r="AG655" s="96">
        <f t="shared" si="204"/>
        <v>5.5292337791274918E-2</v>
      </c>
      <c r="AH655" s="100">
        <f t="shared" si="205"/>
        <v>0.85672231482263794</v>
      </c>
    </row>
    <row r="656" spans="1:34">
      <c r="A656" s="20">
        <v>2039</v>
      </c>
      <c r="B656" s="20">
        <v>40</v>
      </c>
      <c r="C656" s="20" t="s">
        <v>38</v>
      </c>
      <c r="D656" s="24">
        <v>14.630929999999999</v>
      </c>
      <c r="E656" s="24">
        <v>17.22633712</v>
      </c>
      <c r="F656" s="24">
        <v>21.714952619999998</v>
      </c>
      <c r="G656" s="23">
        <v>34986.522499999999</v>
      </c>
      <c r="H656" s="23">
        <v>33609.153100000003</v>
      </c>
      <c r="I656" s="92">
        <v>40204.237699999998</v>
      </c>
      <c r="J656" s="93">
        <v>10.777459670000001</v>
      </c>
      <c r="K656" s="94">
        <f t="shared" si="191"/>
        <v>-3.0261242771150001</v>
      </c>
      <c r="L656" s="94">
        <f t="shared" si="192"/>
        <v>-5.4976000000000003</v>
      </c>
      <c r="M656" s="94">
        <f t="shared" si="193"/>
        <v>-0.74321308870528002</v>
      </c>
      <c r="N656" s="94">
        <f t="shared" si="194"/>
        <v>1.51052230417972</v>
      </c>
      <c r="O656" s="95">
        <v>30</v>
      </c>
      <c r="P656" s="96">
        <f t="shared" si="198"/>
        <v>5.4258420179927827</v>
      </c>
      <c r="Q656" s="97">
        <v>0.583759279688983</v>
      </c>
      <c r="R656" s="97">
        <v>6.6985279966802697E-4</v>
      </c>
      <c r="S656" s="96">
        <f t="shared" si="199"/>
        <v>6.2260517181761815E-3</v>
      </c>
      <c r="T656" s="98">
        <v>830308</v>
      </c>
      <c r="U656" s="99">
        <f t="shared" si="200"/>
        <v>45051.20034275551</v>
      </c>
      <c r="V656" s="100">
        <f t="shared" si="195"/>
        <v>9.646901638228543E-2</v>
      </c>
      <c r="W656" s="97">
        <v>2.8648955041018001</v>
      </c>
      <c r="X656" s="97">
        <v>3.7243641553323403</v>
      </c>
      <c r="Y656" s="96">
        <f t="shared" si="201"/>
        <v>4.7892705524432162E-3</v>
      </c>
      <c r="Z656" s="100">
        <f t="shared" si="196"/>
        <v>7.4206935678681085E-2</v>
      </c>
      <c r="AA656" s="93">
        <v>5.0178233486445798</v>
      </c>
      <c r="AB656" s="95">
        <v>90</v>
      </c>
      <c r="AC656" s="114">
        <f t="shared" si="202"/>
        <v>90</v>
      </c>
      <c r="AD656" s="79">
        <f t="shared" si="190"/>
        <v>51.599158777408171</v>
      </c>
      <c r="AE656" s="79">
        <f t="shared" si="197"/>
        <v>51.599158777408171</v>
      </c>
      <c r="AF656" s="80">
        <f t="shared" si="203"/>
        <v>428431.94326152222</v>
      </c>
      <c r="AG656" s="96">
        <f t="shared" si="204"/>
        <v>5.9209064712387849E-2</v>
      </c>
      <c r="AH656" s="100">
        <f t="shared" si="205"/>
        <v>0.91740969915880011</v>
      </c>
    </row>
    <row r="657" spans="1:34">
      <c r="A657" s="20">
        <v>2040</v>
      </c>
      <c r="B657" s="20">
        <v>41</v>
      </c>
      <c r="C657" s="20" t="s">
        <v>38</v>
      </c>
      <c r="D657" s="24">
        <v>14.28584</v>
      </c>
      <c r="E657" s="24">
        <v>17.449273888947399</v>
      </c>
      <c r="F657" s="24">
        <v>22.82734774</v>
      </c>
      <c r="G657" s="23">
        <v>35608.5887</v>
      </c>
      <c r="H657" s="23">
        <v>34149.5317</v>
      </c>
      <c r="I657" s="92">
        <v>41156.7693</v>
      </c>
      <c r="J657" s="93">
        <v>10.777459670000001</v>
      </c>
      <c r="K657" s="94">
        <f t="shared" si="191"/>
        <v>-3.0799292710178001</v>
      </c>
      <c r="L657" s="94">
        <f t="shared" si="192"/>
        <v>-5.63504</v>
      </c>
      <c r="M657" s="94">
        <f t="shared" si="193"/>
        <v>-0.75283147266474659</v>
      </c>
      <c r="N657" s="94">
        <f t="shared" si="194"/>
        <v>1.3096589263174541</v>
      </c>
      <c r="O657" s="95">
        <v>30</v>
      </c>
      <c r="P657" s="96">
        <f t="shared" si="198"/>
        <v>6.3763177106489248</v>
      </c>
      <c r="Q657" s="97">
        <v>0.583759279688983</v>
      </c>
      <c r="R657" s="97">
        <v>6.6985279966802697E-4</v>
      </c>
      <c r="S657" s="96">
        <f t="shared" si="199"/>
        <v>7.3167047080204464E-3</v>
      </c>
      <c r="T657" s="98">
        <v>830308</v>
      </c>
      <c r="U657" s="99">
        <f t="shared" si="200"/>
        <v>52943.076056934871</v>
      </c>
      <c r="V657" s="100">
        <f t="shared" si="195"/>
        <v>0.11336804419432804</v>
      </c>
      <c r="W657" s="97">
        <v>2.8648955041018001</v>
      </c>
      <c r="X657" s="97">
        <v>3.7243641553323403</v>
      </c>
      <c r="Y657" s="96">
        <f t="shared" si="201"/>
        <v>5.6282343907849575E-3</v>
      </c>
      <c r="Z657" s="100">
        <f t="shared" si="196"/>
        <v>8.7206187841790794E-2</v>
      </c>
      <c r="AA657" s="93">
        <v>5.1608011397055398</v>
      </c>
      <c r="AB657" s="95">
        <v>90</v>
      </c>
      <c r="AC657" s="114">
        <f t="shared" si="202"/>
        <v>90</v>
      </c>
      <c r="AD657" s="79">
        <f t="shared" si="190"/>
        <v>55.094810435873143</v>
      </c>
      <c r="AE657" s="79">
        <f t="shared" si="197"/>
        <v>55.094810435873143</v>
      </c>
      <c r="AF657" s="80">
        <f t="shared" si="203"/>
        <v>457456.61863388953</v>
      </c>
      <c r="AG657" s="96">
        <f t="shared" si="204"/>
        <v>6.3220259277610838E-2</v>
      </c>
      <c r="AH657" s="100">
        <f t="shared" si="205"/>
        <v>0.97956080418341185</v>
      </c>
    </row>
    <row r="658" spans="1:34">
      <c r="A658" s="20">
        <v>2041</v>
      </c>
      <c r="B658" s="20">
        <v>42</v>
      </c>
      <c r="C658" s="20" t="s">
        <v>38</v>
      </c>
      <c r="D658" s="24">
        <v>13.454359999999999</v>
      </c>
      <c r="E658" s="24">
        <v>16.8890475347368</v>
      </c>
      <c r="F658" s="24">
        <v>22.276005900000001</v>
      </c>
      <c r="G658" s="23">
        <v>36241.715400000001</v>
      </c>
      <c r="H658" s="23">
        <v>34698.598700000002</v>
      </c>
      <c r="I658" s="92">
        <v>42131.868499999997</v>
      </c>
      <c r="J658" s="93">
        <v>10.777459670000001</v>
      </c>
      <c r="K658" s="94">
        <f t="shared" si="191"/>
        <v>-3.1346909318075999</v>
      </c>
      <c r="L658" s="94">
        <f t="shared" si="192"/>
        <v>-5.7724799999999998</v>
      </c>
      <c r="M658" s="94">
        <f t="shared" si="193"/>
        <v>-0.72866106683868459</v>
      </c>
      <c r="N658" s="94">
        <f t="shared" si="194"/>
        <v>1.1416276713537163</v>
      </c>
      <c r="O658" s="95">
        <v>30</v>
      </c>
      <c r="P658" s="96">
        <f t="shared" si="198"/>
        <v>7.2606493178943676</v>
      </c>
      <c r="Q658" s="97">
        <v>0.583759279688983</v>
      </c>
      <c r="R658" s="97">
        <v>6.6985279966802697E-4</v>
      </c>
      <c r="S658" s="96">
        <f t="shared" si="199"/>
        <v>8.3314586032628337E-3</v>
      </c>
      <c r="T658" s="98">
        <v>830308</v>
      </c>
      <c r="U658" s="99">
        <f t="shared" si="200"/>
        <v>60285.752138422366</v>
      </c>
      <c r="V658" s="100">
        <f t="shared" si="195"/>
        <v>0.12909106009192195</v>
      </c>
      <c r="W658" s="97">
        <v>2.8648955041018001</v>
      </c>
      <c r="X658" s="97">
        <v>4.0108537057425195</v>
      </c>
      <c r="Y658" s="96">
        <f t="shared" si="201"/>
        <v>5.9510418594734549E-3</v>
      </c>
      <c r="Z658" s="100">
        <f t="shared" si="196"/>
        <v>9.2207900065658543E-2</v>
      </c>
      <c r="AA658" s="93">
        <v>5.3037789307664998</v>
      </c>
      <c r="AB658" s="95">
        <v>100</v>
      </c>
      <c r="AC658" s="114">
        <f t="shared" si="202"/>
        <v>100</v>
      </c>
      <c r="AD658" s="79">
        <f t="shared" si="190"/>
        <v>58.82002867519558</v>
      </c>
      <c r="AE658" s="79">
        <f t="shared" si="197"/>
        <v>58.82002867519558</v>
      </c>
      <c r="AF658" s="80">
        <f t="shared" si="203"/>
        <v>488387.40369244292</v>
      </c>
      <c r="AG658" s="96">
        <f t="shared" si="204"/>
        <v>6.7494877178869761E-2</v>
      </c>
      <c r="AH658" s="100">
        <f t="shared" si="205"/>
        <v>1.0457934991577726</v>
      </c>
    </row>
    <row r="659" spans="1:34">
      <c r="A659" s="20">
        <v>2042</v>
      </c>
      <c r="B659" s="20">
        <v>43</v>
      </c>
      <c r="C659" s="20" t="s">
        <v>38</v>
      </c>
      <c r="D659" s="24">
        <v>14.81831</v>
      </c>
      <c r="E659" s="24">
        <v>16.949559241052601</v>
      </c>
      <c r="F659" s="24">
        <v>21.879194909999999</v>
      </c>
      <c r="G659" s="23">
        <v>36886.099099999999</v>
      </c>
      <c r="H659" s="23">
        <v>35256.493699999999</v>
      </c>
      <c r="I659" s="92">
        <v>43130.070099999997</v>
      </c>
      <c r="J659" s="93">
        <v>10.777459670000001</v>
      </c>
      <c r="K659" s="94">
        <f t="shared" si="191"/>
        <v>-3.1904262555553999</v>
      </c>
      <c r="L659" s="94">
        <f t="shared" si="192"/>
        <v>-5.9099200000000005</v>
      </c>
      <c r="M659" s="94">
        <f t="shared" si="193"/>
        <v>-0.73127178389597347</v>
      </c>
      <c r="N659" s="94">
        <f t="shared" si="194"/>
        <v>0.94584163054862724</v>
      </c>
      <c r="O659" s="95">
        <v>30</v>
      </c>
      <c r="P659" s="96">
        <f t="shared" si="198"/>
        <v>8.3916561632642601</v>
      </c>
      <c r="Q659" s="97">
        <v>0.583759279688983</v>
      </c>
      <c r="R659" s="97">
        <v>6.6985279966802697E-4</v>
      </c>
      <c r="S659" s="96">
        <f t="shared" si="199"/>
        <v>9.6292676971385938E-3</v>
      </c>
      <c r="T659" s="98">
        <v>830308</v>
      </c>
      <c r="U659" s="99">
        <f t="shared" si="200"/>
        <v>69676.592456076207</v>
      </c>
      <c r="V659" s="100">
        <f t="shared" si="195"/>
        <v>0.14919985012536782</v>
      </c>
      <c r="W659" s="97">
        <v>2.8648955041018001</v>
      </c>
      <c r="X659" s="97">
        <v>4.0108537057425195</v>
      </c>
      <c r="Y659" s="96">
        <f t="shared" si="201"/>
        <v>6.8780483550989974E-3</v>
      </c>
      <c r="Z659" s="100">
        <f t="shared" si="196"/>
        <v>0.10657132151811988</v>
      </c>
      <c r="AA659" s="93">
        <v>5.4467567218274597</v>
      </c>
      <c r="AB659" s="95">
        <v>100</v>
      </c>
      <c r="AC659" s="114">
        <f t="shared" si="202"/>
        <v>100</v>
      </c>
      <c r="AD659" s="79">
        <f t="shared" si="190"/>
        <v>62.787632818910652</v>
      </c>
      <c r="AE659" s="79">
        <f t="shared" si="197"/>
        <v>62.787632818910652</v>
      </c>
      <c r="AF659" s="80">
        <f t="shared" si="203"/>
        <v>521330.7383060407</v>
      </c>
      <c r="AG659" s="96">
        <f t="shared" si="204"/>
        <v>7.2047628348937645E-2</v>
      </c>
      <c r="AH659" s="100">
        <f t="shared" si="205"/>
        <v>1.1163357058547649</v>
      </c>
    </row>
    <row r="660" spans="1:34">
      <c r="A660" s="20">
        <v>2043</v>
      </c>
      <c r="B660" s="20">
        <v>44</v>
      </c>
      <c r="C660" s="20" t="s">
        <v>38</v>
      </c>
      <c r="D660" s="24">
        <v>14.427</v>
      </c>
      <c r="E660" s="24">
        <v>17.470137931052601</v>
      </c>
      <c r="F660" s="24">
        <v>22.036259999999999</v>
      </c>
      <c r="G660" s="23">
        <v>37541.9401</v>
      </c>
      <c r="H660" s="23">
        <v>35823.358800000002</v>
      </c>
      <c r="I660" s="92">
        <v>44151.921499999997</v>
      </c>
      <c r="J660" s="93">
        <v>10.777459670000001</v>
      </c>
      <c r="K660" s="94">
        <f t="shared" si="191"/>
        <v>-3.2471525670094001</v>
      </c>
      <c r="L660" s="94">
        <f t="shared" si="192"/>
        <v>-6.0473600000000003</v>
      </c>
      <c r="M660" s="94">
        <f t="shared" si="193"/>
        <v>-0.75373163089733342</v>
      </c>
      <c r="N660" s="94">
        <f t="shared" si="194"/>
        <v>0.72921547209326687</v>
      </c>
      <c r="O660" s="95">
        <v>30</v>
      </c>
      <c r="P660" s="96">
        <f t="shared" si="198"/>
        <v>9.7610073081275761</v>
      </c>
      <c r="Q660" s="97">
        <v>0.583759279688983</v>
      </c>
      <c r="R660" s="97">
        <v>6.6985279966802697E-4</v>
      </c>
      <c r="S660" s="96">
        <f t="shared" si="199"/>
        <v>1.1200572394177436E-2</v>
      </c>
      <c r="T660" s="98">
        <v>830308</v>
      </c>
      <c r="U660" s="99">
        <f t="shared" si="200"/>
        <v>81046.424559967913</v>
      </c>
      <c r="V660" s="100">
        <f t="shared" si="195"/>
        <v>0.17354629397479437</v>
      </c>
      <c r="W660" s="97">
        <v>2.8648955041018001</v>
      </c>
      <c r="X660" s="97">
        <v>4.0108537057425195</v>
      </c>
      <c r="Y660" s="96">
        <f t="shared" si="201"/>
        <v>8.0004088529838837E-3</v>
      </c>
      <c r="Z660" s="100">
        <f t="shared" si="196"/>
        <v>0.12396163855342456</v>
      </c>
      <c r="AA660" s="93">
        <v>5.5897345128884703</v>
      </c>
      <c r="AB660" s="95">
        <v>100</v>
      </c>
      <c r="AC660" s="114">
        <f t="shared" si="202"/>
        <v>100</v>
      </c>
      <c r="AD660" s="79">
        <f t="shared" si="190"/>
        <v>66.989291928387317</v>
      </c>
      <c r="AE660" s="79">
        <f t="shared" si="197"/>
        <v>66.989291928387317</v>
      </c>
      <c r="AF660" s="80">
        <f t="shared" si="203"/>
        <v>556217.45002475416</v>
      </c>
      <c r="AG660" s="96">
        <f t="shared" si="204"/>
        <v>7.6868953192344214E-2</v>
      </c>
      <c r="AH660" s="100">
        <f t="shared" si="205"/>
        <v>1.1910393039545175</v>
      </c>
    </row>
    <row r="661" spans="1:34">
      <c r="A661" s="20">
        <v>2044</v>
      </c>
      <c r="B661" s="20">
        <v>45</v>
      </c>
      <c r="C661" s="20" t="s">
        <v>38</v>
      </c>
      <c r="D661" s="24">
        <v>13.88198</v>
      </c>
      <c r="E661" s="24">
        <v>16.7596376405263</v>
      </c>
      <c r="F661" s="24">
        <v>22.379909999999999</v>
      </c>
      <c r="G661" s="23">
        <v>38209.4421</v>
      </c>
      <c r="H661" s="23">
        <v>36399.338100000001</v>
      </c>
      <c r="I661" s="92">
        <v>45197.982900000003</v>
      </c>
      <c r="J661" s="93">
        <v>10.777459670000001</v>
      </c>
      <c r="K661" s="94">
        <f t="shared" si="191"/>
        <v>-3.3048874849973999</v>
      </c>
      <c r="L661" s="94">
        <f t="shared" si="192"/>
        <v>-6.1848000000000001</v>
      </c>
      <c r="M661" s="94">
        <f t="shared" si="193"/>
        <v>-0.72307780636286667</v>
      </c>
      <c r="N661" s="94">
        <f t="shared" si="194"/>
        <v>0.56469437863973448</v>
      </c>
      <c r="O661" s="95">
        <v>30</v>
      </c>
      <c r="P661" s="96">
        <f t="shared" si="198"/>
        <v>10.873859051951529</v>
      </c>
      <c r="Q661" s="97">
        <v>0.583759279688983</v>
      </c>
      <c r="R661" s="97">
        <v>6.6985279966802697E-4</v>
      </c>
      <c r="S661" s="96">
        <f t="shared" si="199"/>
        <v>1.2477548850317171E-2</v>
      </c>
      <c r="T661" s="98">
        <v>830308</v>
      </c>
      <c r="U661" s="99">
        <f t="shared" si="200"/>
        <v>90286.521617077698</v>
      </c>
      <c r="V661" s="100">
        <f t="shared" si="195"/>
        <v>0.19333229451627765</v>
      </c>
      <c r="W661" s="97">
        <v>2.8648955041018001</v>
      </c>
      <c r="X661" s="97">
        <v>4.0108537057425195</v>
      </c>
      <c r="Y661" s="96">
        <f t="shared" si="201"/>
        <v>8.9125348930836935E-3</v>
      </c>
      <c r="Z661" s="100">
        <f t="shared" si="196"/>
        <v>0.13809449608305546</v>
      </c>
      <c r="AA661" s="93">
        <v>5.7327123039494303</v>
      </c>
      <c r="AB661" s="95">
        <v>100</v>
      </c>
      <c r="AC661" s="114">
        <f t="shared" si="202"/>
        <v>100</v>
      </c>
      <c r="AD661" s="79">
        <f t="shared" si="190"/>
        <v>70.930162303092786</v>
      </c>
      <c r="AE661" s="79">
        <f t="shared" si="197"/>
        <v>70.930162303092786</v>
      </c>
      <c r="AF661" s="80">
        <f t="shared" si="203"/>
        <v>588938.8120155636</v>
      </c>
      <c r="AG661" s="96">
        <f t="shared" si="204"/>
        <v>8.1391027865027249E-2</v>
      </c>
      <c r="AH661" s="100">
        <f t="shared" si="205"/>
        <v>1.2611061963331061</v>
      </c>
    </row>
    <row r="662" spans="1:34">
      <c r="A662" s="20">
        <v>2045</v>
      </c>
      <c r="B662" s="20">
        <v>46</v>
      </c>
      <c r="C662" s="20" t="s">
        <v>38</v>
      </c>
      <c r="D662" s="24">
        <v>14.31016</v>
      </c>
      <c r="E662" s="24">
        <v>17.0930874805263</v>
      </c>
      <c r="F662" s="24">
        <v>20.287890000000001</v>
      </c>
      <c r="G662" s="23">
        <v>38888.812299999998</v>
      </c>
      <c r="H662" s="23">
        <v>36984.578200000004</v>
      </c>
      <c r="I662" s="92">
        <v>46268.827799999999</v>
      </c>
      <c r="J662" s="93">
        <v>10.777459670000001</v>
      </c>
      <c r="K662" s="94">
        <f t="shared" si="191"/>
        <v>-3.3636489310762001</v>
      </c>
      <c r="L662" s="94">
        <f t="shared" si="192"/>
        <v>-6.3222400000000007</v>
      </c>
      <c r="M662" s="94">
        <f t="shared" si="193"/>
        <v>-0.73746416625982669</v>
      </c>
      <c r="N662" s="94">
        <f t="shared" si="194"/>
        <v>0.35410657266397272</v>
      </c>
      <c r="O662" s="95">
        <v>30</v>
      </c>
      <c r="P662" s="96">
        <f t="shared" si="198"/>
        <v>12.371608302028362</v>
      </c>
      <c r="Q662" s="97">
        <v>0.583759279688983</v>
      </c>
      <c r="R662" s="97">
        <v>6.6985279966802697E-4</v>
      </c>
      <c r="S662" s="96">
        <f t="shared" si="199"/>
        <v>1.4196187959401963E-2</v>
      </c>
      <c r="T662" s="98">
        <v>830308</v>
      </c>
      <c r="U662" s="99">
        <f t="shared" si="200"/>
        <v>102722.45346040565</v>
      </c>
      <c r="V662" s="100">
        <f t="shared" si="195"/>
        <v>0.21996159858799266</v>
      </c>
      <c r="W662" s="97">
        <v>2.8648955041018001</v>
      </c>
      <c r="X662" s="97">
        <v>4.0108537057425195</v>
      </c>
      <c r="Y662" s="96">
        <f t="shared" si="201"/>
        <v>1.0140134256715691E-2</v>
      </c>
      <c r="Z662" s="100">
        <f t="shared" si="196"/>
        <v>0.15711542756285191</v>
      </c>
      <c r="AA662" s="93">
        <v>5.8756900950103796</v>
      </c>
      <c r="AB662" s="95">
        <v>100</v>
      </c>
      <c r="AC662" s="114">
        <f t="shared" si="202"/>
        <v>100</v>
      </c>
      <c r="AD662" s="79">
        <f t="shared" si="190"/>
        <v>75.251640850319305</v>
      </c>
      <c r="AE662" s="79">
        <f t="shared" si="197"/>
        <v>75.251640850319305</v>
      </c>
      <c r="AF662" s="80">
        <f t="shared" si="203"/>
        <v>624820.39411146927</v>
      </c>
      <c r="AG662" s="96">
        <f t="shared" si="204"/>
        <v>8.6349843260830936E-2</v>
      </c>
      <c r="AH662" s="100">
        <f t="shared" si="205"/>
        <v>1.3379401298287064</v>
      </c>
    </row>
    <row r="663" spans="1:34">
      <c r="A663" s="20">
        <v>2046</v>
      </c>
      <c r="B663" s="20">
        <v>47</v>
      </c>
      <c r="C663" s="20" t="s">
        <v>38</v>
      </c>
      <c r="D663" s="24">
        <v>14.842280000000001</v>
      </c>
      <c r="E663" s="24">
        <v>17.177890570526301</v>
      </c>
      <c r="F663" s="24">
        <v>20.943100000000001</v>
      </c>
      <c r="G663" s="23">
        <v>39580.261899999998</v>
      </c>
      <c r="H663" s="23">
        <v>37579.227899999998</v>
      </c>
      <c r="I663" s="92">
        <v>47365.043599999997</v>
      </c>
      <c r="J663" s="93">
        <v>10.777459670000001</v>
      </c>
      <c r="K663" s="94">
        <f t="shared" si="191"/>
        <v>-3.4234551727786</v>
      </c>
      <c r="L663" s="94">
        <f t="shared" si="192"/>
        <v>-6.4596800000000005</v>
      </c>
      <c r="M663" s="94">
        <f t="shared" si="193"/>
        <v>-0.74112291077478676</v>
      </c>
      <c r="N663" s="94">
        <f t="shared" si="194"/>
        <v>0.15320158644661341</v>
      </c>
      <c r="O663" s="95">
        <v>30</v>
      </c>
      <c r="P663" s="96">
        <f t="shared" si="198"/>
        <v>13.853230184760546</v>
      </c>
      <c r="Q663" s="97">
        <v>0.583759279688983</v>
      </c>
      <c r="R663" s="97">
        <v>6.6985279966802697E-4</v>
      </c>
      <c r="S663" s="96">
        <f t="shared" si="199"/>
        <v>1.5896321217628431E-2</v>
      </c>
      <c r="T663" s="98">
        <v>830308</v>
      </c>
      <c r="U663" s="99">
        <f t="shared" si="200"/>
        <v>115024.4784824816</v>
      </c>
      <c r="V663" s="100">
        <f t="shared" si="195"/>
        <v>0.24630416536447963</v>
      </c>
      <c r="W663" s="97">
        <v>2.8648955041018001</v>
      </c>
      <c r="X663" s="97">
        <v>4.0108537057425195</v>
      </c>
      <c r="Y663" s="96">
        <f t="shared" si="201"/>
        <v>1.1354515155448882E-2</v>
      </c>
      <c r="Z663" s="100">
        <f t="shared" si="196"/>
        <v>0.17593154668891406</v>
      </c>
      <c r="AA663" s="93">
        <v>6.0186678860713396</v>
      </c>
      <c r="AB663" s="95">
        <v>100</v>
      </c>
      <c r="AC663" s="114">
        <f t="shared" si="202"/>
        <v>100</v>
      </c>
      <c r="AD663" s="79">
        <f t="shared" si="190"/>
        <v>79.552702696469353</v>
      </c>
      <c r="AE663" s="79">
        <f t="shared" si="197"/>
        <v>79.552702696469353</v>
      </c>
      <c r="AF663" s="80">
        <f t="shared" si="203"/>
        <v>660532.45470500074</v>
      </c>
      <c r="AG663" s="96">
        <f t="shared" si="204"/>
        <v>9.1285230875951903E-2</v>
      </c>
      <c r="AH663" s="100">
        <f t="shared" si="205"/>
        <v>1.4144110636158578</v>
      </c>
    </row>
    <row r="664" spans="1:34">
      <c r="A664" s="20">
        <v>2047</v>
      </c>
      <c r="B664" s="20">
        <v>48</v>
      </c>
      <c r="C664" s="20" t="s">
        <v>38</v>
      </c>
      <c r="D664" s="24">
        <v>14.17121</v>
      </c>
      <c r="E664" s="24">
        <v>16.989151724210501</v>
      </c>
      <c r="F664" s="24">
        <v>21.312580440000001</v>
      </c>
      <c r="G664" s="23">
        <v>40284.005599999997</v>
      </c>
      <c r="H664" s="23">
        <v>38183.438600000001</v>
      </c>
      <c r="I664" s="92">
        <v>48487.231299999999</v>
      </c>
      <c r="J664" s="93">
        <v>10.777459670000001</v>
      </c>
      <c r="K664" s="94">
        <f t="shared" si="191"/>
        <v>-3.4843247803663999</v>
      </c>
      <c r="L664" s="94">
        <f t="shared" si="192"/>
        <v>-6.5971200000000003</v>
      </c>
      <c r="M664" s="94">
        <f t="shared" si="193"/>
        <v>-0.7329799619893379</v>
      </c>
      <c r="N664" s="94">
        <f t="shared" si="194"/>
        <v>-3.6965072355737427E-2</v>
      </c>
      <c r="O664" s="95">
        <v>30</v>
      </c>
      <c r="P664" s="96">
        <f t="shared" si="198"/>
        <v>15.277206478426304</v>
      </c>
      <c r="Q664" s="97">
        <v>0.583759279688983</v>
      </c>
      <c r="R664" s="97">
        <v>6.6985279966802697E-4</v>
      </c>
      <c r="S664" s="96">
        <f t="shared" si="199"/>
        <v>1.7530307246049436E-2</v>
      </c>
      <c r="T664" s="98">
        <v>830308</v>
      </c>
      <c r="U664" s="99">
        <f t="shared" si="200"/>
        <v>126847.86756689187</v>
      </c>
      <c r="V664" s="100">
        <f t="shared" si="195"/>
        <v>0.27162181964672616</v>
      </c>
      <c r="W664" s="97">
        <v>2.8648955041018001</v>
      </c>
      <c r="X664" s="97">
        <v>4.0108537057425195</v>
      </c>
      <c r="Y664" s="96">
        <f t="shared" si="201"/>
        <v>1.2521648032892458E-2</v>
      </c>
      <c r="Z664" s="100">
        <f t="shared" si="196"/>
        <v>0.19401558546194728</v>
      </c>
      <c r="AA664" s="93">
        <v>6.16164567713236</v>
      </c>
      <c r="AB664" s="95">
        <v>100</v>
      </c>
      <c r="AC664" s="114">
        <f t="shared" si="202"/>
        <v>100</v>
      </c>
      <c r="AD664" s="79">
        <f t="shared" si="190"/>
        <v>83.791829619821144</v>
      </c>
      <c r="AE664" s="79">
        <f t="shared" si="197"/>
        <v>83.791829619821144</v>
      </c>
      <c r="AF664" s="80">
        <f t="shared" si="203"/>
        <v>695730.26467974449</v>
      </c>
      <c r="AG664" s="96">
        <f t="shared" si="204"/>
        <v>9.6149549331442985E-2</v>
      </c>
      <c r="AH664" s="100">
        <f t="shared" si="205"/>
        <v>1.4897808224955487</v>
      </c>
    </row>
    <row r="665" spans="1:34">
      <c r="A665" s="20">
        <v>2048</v>
      </c>
      <c r="B665" s="20">
        <v>49</v>
      </c>
      <c r="C665" s="20" t="s">
        <v>38</v>
      </c>
      <c r="D665" s="24">
        <v>14.240600000000001</v>
      </c>
      <c r="E665" s="24">
        <v>16.9343393389474</v>
      </c>
      <c r="F665" s="24">
        <v>19.877727409999999</v>
      </c>
      <c r="G665" s="23">
        <v>41000.261899999998</v>
      </c>
      <c r="H665" s="23">
        <v>38797.364000000001</v>
      </c>
      <c r="I665" s="92">
        <v>49636.006200000003</v>
      </c>
      <c r="J665" s="93">
        <v>10.777459670000001</v>
      </c>
      <c r="K665" s="94">
        <f t="shared" si="191"/>
        <v>-3.5462766527785998</v>
      </c>
      <c r="L665" s="94">
        <f t="shared" si="192"/>
        <v>-6.7345600000000001</v>
      </c>
      <c r="M665" s="94">
        <f t="shared" si="193"/>
        <v>-0.73061513643954668</v>
      </c>
      <c r="N665" s="94">
        <f t="shared" si="194"/>
        <v>-0.23399211921814589</v>
      </c>
      <c r="O665" s="95">
        <v>30</v>
      </c>
      <c r="P665" s="96">
        <f t="shared" si="198"/>
        <v>16.746977238225842</v>
      </c>
      <c r="Q665" s="97">
        <v>0.583759279688983</v>
      </c>
      <c r="R665" s="97">
        <v>6.6985279966802697E-4</v>
      </c>
      <c r="S665" s="96">
        <f t="shared" si="199"/>
        <v>1.9216841563493545E-2</v>
      </c>
      <c r="T665" s="98">
        <v>830308</v>
      </c>
      <c r="U665" s="99">
        <f t="shared" si="200"/>
        <v>139051.49176716822</v>
      </c>
      <c r="V665" s="100">
        <f t="shared" si="195"/>
        <v>0.29775367881902071</v>
      </c>
      <c r="W665" s="97">
        <v>2.8648955041018001</v>
      </c>
      <c r="X665" s="97">
        <v>4.0108537057425195</v>
      </c>
      <c r="Y665" s="96">
        <f t="shared" si="201"/>
        <v>1.3726315402495392E-2</v>
      </c>
      <c r="Z665" s="100">
        <f t="shared" si="196"/>
        <v>0.21268119915644335</v>
      </c>
      <c r="AA665" s="93">
        <v>6.3046234681933102</v>
      </c>
      <c r="AB665" s="95">
        <v>100</v>
      </c>
      <c r="AC665" s="114">
        <f t="shared" si="202"/>
        <v>100</v>
      </c>
      <c r="AD665" s="79">
        <f t="shared" si="190"/>
        <v>88.072461675574871</v>
      </c>
      <c r="AE665" s="79">
        <f t="shared" si="197"/>
        <v>88.072461675574871</v>
      </c>
      <c r="AF665" s="80">
        <f t="shared" si="203"/>
        <v>731272.69508923218</v>
      </c>
      <c r="AG665" s="96">
        <f t="shared" si="204"/>
        <v>0.10106149414613277</v>
      </c>
      <c r="AH665" s="100">
        <f t="shared" si="205"/>
        <v>1.565888523852067</v>
      </c>
    </row>
    <row r="666" spans="1:34">
      <c r="A666" s="20">
        <v>2049</v>
      </c>
      <c r="B666" s="20">
        <v>50</v>
      </c>
      <c r="C666" s="20" t="s">
        <v>38</v>
      </c>
      <c r="D666" s="24">
        <v>13.490880000000001</v>
      </c>
      <c r="E666" s="24">
        <v>17.149748648947401</v>
      </c>
      <c r="F666" s="24">
        <v>21.768450000000001</v>
      </c>
      <c r="G666" s="23">
        <v>41729.253400000001</v>
      </c>
      <c r="H666" s="23">
        <v>39421.160300000003</v>
      </c>
      <c r="I666" s="92">
        <v>50811.998299999999</v>
      </c>
      <c r="J666" s="93">
        <v>10.777459670000001</v>
      </c>
      <c r="K666" s="94">
        <f t="shared" si="191"/>
        <v>-3.6093300435796003</v>
      </c>
      <c r="L666" s="94">
        <f t="shared" si="192"/>
        <v>-6.8719999999999999</v>
      </c>
      <c r="M666" s="94">
        <f t="shared" si="193"/>
        <v>-0.73990875571018666</v>
      </c>
      <c r="N666" s="94">
        <f t="shared" si="194"/>
        <v>-0.44377912928978613</v>
      </c>
      <c r="O666" s="95">
        <v>30</v>
      </c>
      <c r="P666" s="96">
        <f t="shared" si="198"/>
        <v>18.274774568197884</v>
      </c>
      <c r="Q666" s="97">
        <v>0.583759279688983</v>
      </c>
      <c r="R666" s="97">
        <v>6.6985279966802697E-4</v>
      </c>
      <c r="S666" s="96">
        <f t="shared" si="199"/>
        <v>2.0969960279400485E-2</v>
      </c>
      <c r="T666" s="98">
        <v>830308</v>
      </c>
      <c r="U666" s="99">
        <f t="shared" si="200"/>
        <v>151736.91522171249</v>
      </c>
      <c r="V666" s="100">
        <f t="shared" si="195"/>
        <v>0.3249172241572626</v>
      </c>
      <c r="W666" s="97">
        <v>2.8648955041018001</v>
      </c>
      <c r="X666" s="97">
        <v>4.0108537057425195</v>
      </c>
      <c r="Y666" s="96">
        <f t="shared" si="201"/>
        <v>1.4978543056714635E-2</v>
      </c>
      <c r="Z666" s="100">
        <f t="shared" si="196"/>
        <v>0.23208373154090189</v>
      </c>
      <c r="AA666" s="93">
        <v>6.4476012592542702</v>
      </c>
      <c r="AB666" s="95">
        <v>100</v>
      </c>
      <c r="AC666" s="114">
        <f t="shared" si="202"/>
        <v>100</v>
      </c>
      <c r="AD666" s="79">
        <f t="shared" si="190"/>
        <v>92.406830967769267</v>
      </c>
      <c r="AE666" s="79">
        <f t="shared" si="197"/>
        <v>92.406830967769267</v>
      </c>
      <c r="AF666" s="80">
        <f t="shared" si="203"/>
        <v>767261.31007186556</v>
      </c>
      <c r="AG666" s="96">
        <f t="shared" si="204"/>
        <v>0.10603510142946095</v>
      </c>
      <c r="AH666" s="100">
        <f t="shared" si="205"/>
        <v>1.6429516489613119</v>
      </c>
    </row>
    <row r="667" spans="1:34">
      <c r="A667" s="20">
        <v>2050</v>
      </c>
      <c r="B667" s="20">
        <v>51</v>
      </c>
      <c r="C667" s="20" t="s">
        <v>38</v>
      </c>
      <c r="D667" s="24">
        <v>14.68215</v>
      </c>
      <c r="E667" s="24">
        <v>17.4041225536842</v>
      </c>
      <c r="F667" s="24">
        <v>23.01051</v>
      </c>
      <c r="G667" s="23">
        <v>42471.2065</v>
      </c>
      <c r="H667" s="23">
        <v>40054.986199999999</v>
      </c>
      <c r="I667" s="92">
        <v>52015.852299999999</v>
      </c>
      <c r="J667" s="93">
        <v>10.777459670000001</v>
      </c>
      <c r="K667" s="94">
        <f t="shared" si="191"/>
        <v>-3.6735045350110003</v>
      </c>
      <c r="L667" s="94">
        <f t="shared" si="192"/>
        <v>-7.0094400000000006</v>
      </c>
      <c r="M667" s="94">
        <f t="shared" si="193"/>
        <v>-0.7508834634561512</v>
      </c>
      <c r="N667" s="94">
        <f t="shared" si="194"/>
        <v>-0.65636832846715132</v>
      </c>
      <c r="O667" s="95">
        <v>30</v>
      </c>
      <c r="P667" s="96">
        <f t="shared" si="198"/>
        <v>19.753323377880424</v>
      </c>
      <c r="Q667" s="97">
        <v>0.583759279688983</v>
      </c>
      <c r="R667" s="97">
        <v>6.6985279966802697E-4</v>
      </c>
      <c r="S667" s="96">
        <f t="shared" si="199"/>
        <v>2.2666567244071522E-2</v>
      </c>
      <c r="T667" s="98">
        <v>830308</v>
      </c>
      <c r="U667" s="99">
        <f t="shared" si="200"/>
        <v>164013.42427241139</v>
      </c>
      <c r="V667" s="100">
        <f t="shared" si="195"/>
        <v>0.3512051530852115</v>
      </c>
      <c r="W667" s="97">
        <v>2.8648955041018001</v>
      </c>
      <c r="X667" s="97">
        <v>4.0108537057425195</v>
      </c>
      <c r="Y667" s="96">
        <f t="shared" si="201"/>
        <v>1.6190405174336807E-2</v>
      </c>
      <c r="Z667" s="100">
        <f t="shared" si="196"/>
        <v>0.25086082363229401</v>
      </c>
      <c r="AA667" s="93">
        <v>6.5905790503152799</v>
      </c>
      <c r="AB667" s="95">
        <v>100</v>
      </c>
      <c r="AC667" s="114">
        <f t="shared" si="202"/>
        <v>100</v>
      </c>
      <c r="AD667" s="79">
        <f t="shared" si="190"/>
        <v>96.687662405942334</v>
      </c>
      <c r="AE667" s="79">
        <f t="shared" si="197"/>
        <v>96.687662405942334</v>
      </c>
      <c r="AF667" s="80">
        <f t="shared" si="203"/>
        <v>802805.39596953173</v>
      </c>
      <c r="AG667" s="96">
        <f t="shared" si="204"/>
        <v>0.11094727503172884</v>
      </c>
      <c r="AH667" s="100">
        <f t="shared" si="205"/>
        <v>1.7190628952470437</v>
      </c>
    </row>
    <row r="668" spans="1:34">
      <c r="A668" s="20">
        <v>2016</v>
      </c>
      <c r="B668" s="20">
        <v>17</v>
      </c>
      <c r="C668" s="20" t="s">
        <v>40</v>
      </c>
      <c r="D668" s="24">
        <v>22.28736</v>
      </c>
      <c r="E668" s="24">
        <v>24.0194888194737</v>
      </c>
      <c r="F668" s="24">
        <v>26.397094729999999</v>
      </c>
      <c r="G668" s="23">
        <v>35371.095000000001</v>
      </c>
      <c r="H668" s="23">
        <v>35071.207799999996</v>
      </c>
      <c r="I668" s="92">
        <v>35492.002999999997</v>
      </c>
      <c r="J668" s="93">
        <v>5.6456050879999999</v>
      </c>
      <c r="K668" s="94">
        <f t="shared" si="191"/>
        <v>-3.0593874909300003</v>
      </c>
      <c r="L668" s="94">
        <f t="shared" si="192"/>
        <v>-2.3364799999999999</v>
      </c>
      <c r="M668" s="94">
        <f t="shared" si="193"/>
        <v>-1.0362968256273735</v>
      </c>
      <c r="N668" s="94">
        <f t="shared" si="194"/>
        <v>-0.7865592285573737</v>
      </c>
      <c r="O668" s="95">
        <v>60</v>
      </c>
      <c r="P668" s="96">
        <f t="shared" si="198"/>
        <v>41.225523190736283</v>
      </c>
      <c r="Q668" s="97">
        <v>24.438033777948402</v>
      </c>
      <c r="R668" s="97">
        <v>6.0040983477500101E-2</v>
      </c>
      <c r="S668" s="96">
        <f t="shared" si="199"/>
        <v>0.10128560174836176</v>
      </c>
      <c r="T668" s="98">
        <v>166736</v>
      </c>
      <c r="U668" s="99">
        <f t="shared" si="200"/>
        <v>68737.78834730605</v>
      </c>
      <c r="V668" s="100">
        <f t="shared" si="195"/>
        <v>0.1471895705266075</v>
      </c>
      <c r="W668" s="97">
        <v>2.7871089529782598</v>
      </c>
      <c r="X668" s="97">
        <v>2.7871089529782598</v>
      </c>
      <c r="Y668" s="96">
        <f t="shared" si="201"/>
        <v>0.10128560174836176</v>
      </c>
      <c r="Z668" s="100">
        <f t="shared" si="196"/>
        <v>0.1471895705266075</v>
      </c>
      <c r="AA668" s="93">
        <v>33.769728389022198</v>
      </c>
      <c r="AC668" s="114">
        <f t="shared" si="202"/>
        <v>33.769728389022198</v>
      </c>
      <c r="AD668" s="79">
        <f>O668/(EXP(N668)+1)</f>
        <v>41.225523190736283</v>
      </c>
      <c r="AE668" s="79">
        <f t="shared" si="197"/>
        <v>41.225523190736283</v>
      </c>
      <c r="AF668" s="80">
        <f t="shared" si="203"/>
        <v>68737.78834730605</v>
      </c>
      <c r="AG668" s="96">
        <f t="shared" si="204"/>
        <v>0.10128560174836176</v>
      </c>
      <c r="AH668" s="100">
        <f t="shared" si="205"/>
        <v>0.1471895705266075</v>
      </c>
    </row>
    <row r="669" spans="1:34">
      <c r="A669" s="20">
        <v>2017</v>
      </c>
      <c r="B669" s="20">
        <v>18</v>
      </c>
      <c r="C669" s="20" t="s">
        <v>40</v>
      </c>
      <c r="D669" s="24">
        <v>21.684270000000001</v>
      </c>
      <c r="E669" s="24">
        <v>24.3425866473684</v>
      </c>
      <c r="F669" s="24">
        <v>26.805866170000002</v>
      </c>
      <c r="G669" s="23">
        <v>36261.271999999997</v>
      </c>
      <c r="H669" s="23">
        <v>35649.009599999998</v>
      </c>
      <c r="I669" s="92">
        <v>36509.597300000001</v>
      </c>
      <c r="J669" s="93">
        <v>5.6456050879999999</v>
      </c>
      <c r="K669" s="94">
        <f t="shared" si="191"/>
        <v>-3.1363824603679999</v>
      </c>
      <c r="L669" s="94">
        <f t="shared" si="192"/>
        <v>-2.4739200000000001</v>
      </c>
      <c r="M669" s="94">
        <f t="shared" si="193"/>
        <v>-1.0502365583140623</v>
      </c>
      <c r="N669" s="94">
        <f t="shared" si="194"/>
        <v>-1.0149339306820624</v>
      </c>
      <c r="O669" s="95">
        <v>60</v>
      </c>
      <c r="P669" s="96">
        <f t="shared" si="198"/>
        <v>44.039076996446383</v>
      </c>
      <c r="Q669" s="97">
        <v>24.438033777948402</v>
      </c>
      <c r="R669" s="97">
        <v>6.0040983477500101E-2</v>
      </c>
      <c r="S669" s="96">
        <f t="shared" si="199"/>
        <v>0.10819812748986106</v>
      </c>
      <c r="T669" s="98">
        <v>166736</v>
      </c>
      <c r="U669" s="99">
        <f t="shared" si="200"/>
        <v>73428.995420794847</v>
      </c>
      <c r="V669" s="100">
        <f t="shared" si="195"/>
        <v>0.15723494398129853</v>
      </c>
      <c r="W669" s="97">
        <v>2.7871089529782598</v>
      </c>
      <c r="X669" s="97">
        <v>2.7871089529782598</v>
      </c>
      <c r="Y669" s="96">
        <f t="shared" si="201"/>
        <v>0.10819812748986105</v>
      </c>
      <c r="Z669" s="100">
        <f t="shared" si="196"/>
        <v>0.15723494398129853</v>
      </c>
      <c r="AA669" s="93">
        <v>34.020411087989402</v>
      </c>
      <c r="AC669" s="114">
        <f t="shared" si="202"/>
        <v>34.020411087989402</v>
      </c>
      <c r="AD669" s="79">
        <f t="shared" ref="AD669:AD672" si="206">O669/(EXP(N669)+1)</f>
        <v>44.039076996446383</v>
      </c>
      <c r="AE669" s="79">
        <f t="shared" si="197"/>
        <v>44.039076996446383</v>
      </c>
      <c r="AF669" s="80">
        <f t="shared" si="203"/>
        <v>73428.995420794847</v>
      </c>
      <c r="AG669" s="96">
        <f t="shared" si="204"/>
        <v>0.10819812748986105</v>
      </c>
      <c r="AH669" s="100">
        <f t="shared" si="205"/>
        <v>0.15723494398129853</v>
      </c>
    </row>
    <row r="670" spans="1:34">
      <c r="A670" s="20">
        <v>2018</v>
      </c>
      <c r="B670" s="20">
        <v>19</v>
      </c>
      <c r="C670" s="20" t="s">
        <v>40</v>
      </c>
      <c r="D670" s="24">
        <v>22.773019999999999</v>
      </c>
      <c r="E670" s="24">
        <v>24.175386042631601</v>
      </c>
      <c r="F670" s="24">
        <v>26.517038339999999</v>
      </c>
      <c r="G670" s="23">
        <v>37173.851900000001</v>
      </c>
      <c r="H670" s="23">
        <v>36236.330800000003</v>
      </c>
      <c r="I670" s="92">
        <v>37556.367100000003</v>
      </c>
      <c r="J670" s="93">
        <v>5.6456050879999999</v>
      </c>
      <c r="K670" s="94">
        <f t="shared" si="191"/>
        <v>-3.2153151462386003</v>
      </c>
      <c r="L670" s="94">
        <f t="shared" si="192"/>
        <v>-2.6113600000000003</v>
      </c>
      <c r="M670" s="94">
        <f t="shared" si="193"/>
        <v>-1.0430228554232979</v>
      </c>
      <c r="N670" s="94">
        <f t="shared" si="194"/>
        <v>-1.2240929136618985</v>
      </c>
      <c r="O670" s="95">
        <v>60</v>
      </c>
      <c r="P670" s="96">
        <f t="shared" si="198"/>
        <v>46.366981442572239</v>
      </c>
      <c r="Q670" s="97">
        <v>24.438033777948402</v>
      </c>
      <c r="R670" s="97">
        <v>6.0040983477500101E-2</v>
      </c>
      <c r="S670" s="96">
        <f t="shared" si="199"/>
        <v>0.11391747764941287</v>
      </c>
      <c r="T670" s="98">
        <v>166736</v>
      </c>
      <c r="U670" s="99">
        <f t="shared" si="200"/>
        <v>77310.450178087252</v>
      </c>
      <c r="V670" s="100">
        <f t="shared" si="195"/>
        <v>0.16554637896459645</v>
      </c>
      <c r="W670" s="97">
        <v>2.7871089529782598</v>
      </c>
      <c r="X670" s="97">
        <v>2.7871089529782598</v>
      </c>
      <c r="Y670" s="96">
        <f t="shared" si="201"/>
        <v>0.11391747764941287</v>
      </c>
      <c r="Z670" s="100">
        <f t="shared" si="196"/>
        <v>0.16554637896459645</v>
      </c>
      <c r="AA670" s="93">
        <v>34.271093786956698</v>
      </c>
      <c r="AC670" s="114">
        <f t="shared" si="202"/>
        <v>34.271093786956698</v>
      </c>
      <c r="AD670" s="79">
        <f t="shared" si="206"/>
        <v>46.366981442572239</v>
      </c>
      <c r="AE670" s="79">
        <f t="shared" si="197"/>
        <v>46.366981442572239</v>
      </c>
      <c r="AF670" s="80">
        <f t="shared" si="203"/>
        <v>77310.450178087252</v>
      </c>
      <c r="AG670" s="96">
        <f t="shared" si="204"/>
        <v>0.11391747764941287</v>
      </c>
      <c r="AH670" s="100">
        <f t="shared" si="205"/>
        <v>0.16554637896459645</v>
      </c>
    </row>
    <row r="671" spans="1:34">
      <c r="A671" s="20">
        <v>2019</v>
      </c>
      <c r="B671" s="20">
        <v>20</v>
      </c>
      <c r="C671" s="20" t="s">
        <v>40</v>
      </c>
      <c r="D671" s="24">
        <v>22.372779999999999</v>
      </c>
      <c r="E671" s="24">
        <v>24.607603295789499</v>
      </c>
      <c r="F671" s="24">
        <v>26.448666639999999</v>
      </c>
      <c r="G671" s="23">
        <v>38109.398399999998</v>
      </c>
      <c r="H671" s="23">
        <v>36833.328099999999</v>
      </c>
      <c r="I671" s="92">
        <v>38633.148999999998</v>
      </c>
      <c r="J671" s="93">
        <v>5.6456050879999999</v>
      </c>
      <c r="K671" s="94">
        <f t="shared" si="191"/>
        <v>-3.2962343052095999</v>
      </c>
      <c r="L671" s="94">
        <f t="shared" si="192"/>
        <v>-2.7488000000000001</v>
      </c>
      <c r="M671" s="94">
        <f t="shared" si="193"/>
        <v>-1.0616704365935421</v>
      </c>
      <c r="N671" s="94">
        <f t="shared" si="194"/>
        <v>-1.4610996538031422</v>
      </c>
      <c r="O671" s="95">
        <v>60</v>
      </c>
      <c r="P671" s="96">
        <f t="shared" si="198"/>
        <v>48.702048381176084</v>
      </c>
      <c r="Q671" s="97">
        <v>24.438033777948402</v>
      </c>
      <c r="R671" s="97">
        <v>6.0040983477500101E-2</v>
      </c>
      <c r="S671" s="96">
        <f t="shared" si="199"/>
        <v>0.11965442509590012</v>
      </c>
      <c r="T671" s="98">
        <v>166736</v>
      </c>
      <c r="U671" s="99">
        <f t="shared" si="200"/>
        <v>81203.847388837763</v>
      </c>
      <c r="V671" s="100">
        <f t="shared" si="195"/>
        <v>0.1738833865570486</v>
      </c>
      <c r="W671" s="97">
        <v>2.7871089529782598</v>
      </c>
      <c r="X671" s="97">
        <v>2.7871089529782598</v>
      </c>
      <c r="Y671" s="96">
        <f t="shared" si="201"/>
        <v>0.1196544250959001</v>
      </c>
      <c r="Z671" s="100">
        <f t="shared" si="196"/>
        <v>0.1738833865570486</v>
      </c>
      <c r="AA671" s="93">
        <v>34.521776485923901</v>
      </c>
      <c r="AC671" s="114">
        <f t="shared" si="202"/>
        <v>34.521776485923901</v>
      </c>
      <c r="AD671" s="79">
        <f t="shared" si="206"/>
        <v>48.702048381176084</v>
      </c>
      <c r="AE671" s="79">
        <f t="shared" si="197"/>
        <v>48.702048381176084</v>
      </c>
      <c r="AF671" s="80">
        <f t="shared" si="203"/>
        <v>81203.847388837763</v>
      </c>
      <c r="AG671" s="96">
        <f t="shared" si="204"/>
        <v>0.1196544250959001</v>
      </c>
      <c r="AH671" s="100">
        <f t="shared" si="205"/>
        <v>0.1738833865570486</v>
      </c>
    </row>
    <row r="672" spans="1:34">
      <c r="A672" s="20">
        <v>2020</v>
      </c>
      <c r="B672" s="20">
        <v>21</v>
      </c>
      <c r="C672" s="20" t="s">
        <v>40</v>
      </c>
      <c r="D672" s="24">
        <v>22.758569999999999</v>
      </c>
      <c r="E672" s="24">
        <v>24.739854417894701</v>
      </c>
      <c r="F672" s="24">
        <v>26.8365033</v>
      </c>
      <c r="G672" s="23">
        <v>39068.489699999998</v>
      </c>
      <c r="H672" s="23">
        <v>37440.161</v>
      </c>
      <c r="I672" s="92">
        <v>39740.803399999997</v>
      </c>
      <c r="J672" s="93">
        <v>5.6456050879999999</v>
      </c>
      <c r="K672" s="94">
        <f t="shared" si="191"/>
        <v>-3.3791899481118</v>
      </c>
      <c r="L672" s="94">
        <f t="shared" si="192"/>
        <v>-2.8862399999999999</v>
      </c>
      <c r="M672" s="94">
        <f t="shared" si="193"/>
        <v>-1.0673762790056491</v>
      </c>
      <c r="N672" s="94">
        <f t="shared" si="194"/>
        <v>-1.6872011391174491</v>
      </c>
      <c r="O672" s="95">
        <v>60</v>
      </c>
      <c r="P672" s="96">
        <f t="shared" si="198"/>
        <v>50.631343663406511</v>
      </c>
      <c r="Q672" s="97">
        <v>24.438033777948402</v>
      </c>
      <c r="R672" s="97">
        <v>6.0040983477500101E-2</v>
      </c>
      <c r="S672" s="96">
        <f t="shared" si="199"/>
        <v>0.12439444580362746</v>
      </c>
      <c r="T672" s="98">
        <v>166736</v>
      </c>
      <c r="U672" s="99">
        <f t="shared" si="200"/>
        <v>84420.677170617491</v>
      </c>
      <c r="V672" s="100">
        <f t="shared" si="195"/>
        <v>0.18077164708188573</v>
      </c>
      <c r="W672" s="97">
        <v>2.7871089529782598</v>
      </c>
      <c r="X672" s="97">
        <v>2.7871089529782598</v>
      </c>
      <c r="Y672" s="96">
        <f t="shared" si="201"/>
        <v>0.12439444580362745</v>
      </c>
      <c r="Z672" s="100">
        <f t="shared" si="196"/>
        <v>0.18077164708188573</v>
      </c>
      <c r="AA672" s="93">
        <v>34.772459184891197</v>
      </c>
      <c r="AC672" s="114">
        <f t="shared" si="202"/>
        <v>34.772459184891197</v>
      </c>
      <c r="AD672" s="79">
        <f t="shared" si="206"/>
        <v>50.631343663406511</v>
      </c>
      <c r="AE672" s="79">
        <f t="shared" si="197"/>
        <v>50.631343663406511</v>
      </c>
      <c r="AF672" s="80">
        <f t="shared" si="203"/>
        <v>84420.677170617491</v>
      </c>
      <c r="AG672" s="96">
        <f t="shared" si="204"/>
        <v>0.12439444580362745</v>
      </c>
      <c r="AH672" s="100">
        <f t="shared" si="205"/>
        <v>0.18077164708188573</v>
      </c>
    </row>
    <row r="673" spans="1:34">
      <c r="A673" s="20">
        <v>2021</v>
      </c>
      <c r="B673" s="20">
        <v>22</v>
      </c>
      <c r="C673" s="20" t="s">
        <v>40</v>
      </c>
      <c r="D673" s="24">
        <v>22.453970000000002</v>
      </c>
      <c r="E673" s="24">
        <v>24.444303358947401</v>
      </c>
      <c r="F673" s="24">
        <v>27.153400359999999</v>
      </c>
      <c r="G673" s="23">
        <v>40051.718200000003</v>
      </c>
      <c r="H673" s="23">
        <v>38056.991600000001</v>
      </c>
      <c r="I673" s="92">
        <v>40880.215400000001</v>
      </c>
      <c r="J673" s="93">
        <v>5.6456050879999999</v>
      </c>
      <c r="K673" s="94">
        <f t="shared" si="191"/>
        <v>-3.4642333139908001</v>
      </c>
      <c r="L673" s="94">
        <f t="shared" si="192"/>
        <v>-3.0236800000000001</v>
      </c>
      <c r="M673" s="94">
        <f t="shared" si="193"/>
        <v>-1.0546250241184267</v>
      </c>
      <c r="N673" s="94">
        <f t="shared" si="194"/>
        <v>-1.8969332501092271</v>
      </c>
      <c r="O673" s="95">
        <v>60</v>
      </c>
      <c r="P673" s="96">
        <f t="shared" si="198"/>
        <v>52.172642170908702</v>
      </c>
      <c r="Q673" s="97">
        <v>24.438033777948402</v>
      </c>
      <c r="R673" s="97">
        <v>6.0040983477500101E-2</v>
      </c>
      <c r="S673" s="96">
        <f t="shared" si="199"/>
        <v>0.1281812102816412</v>
      </c>
      <c r="T673" s="98">
        <v>166736</v>
      </c>
      <c r="U673" s="99">
        <f t="shared" si="200"/>
        <v>86990.576650086325</v>
      </c>
      <c r="V673" s="100">
        <f t="shared" si="195"/>
        <v>0.18627462309805243</v>
      </c>
      <c r="W673" s="97">
        <v>2.7871089529782598</v>
      </c>
      <c r="X673" s="97">
        <v>3.3445307435739116</v>
      </c>
      <c r="Y673" s="96">
        <f t="shared" si="201"/>
        <v>0.10681767523470098</v>
      </c>
      <c r="Z673" s="100">
        <f t="shared" si="196"/>
        <v>0.15522885258171037</v>
      </c>
      <c r="AA673" s="93">
        <v>35.023141883858401</v>
      </c>
      <c r="AB673" s="95">
        <v>80</v>
      </c>
      <c r="AC673" s="114">
        <f t="shared" si="202"/>
        <v>80</v>
      </c>
      <c r="AD673" s="79">
        <f>(P673/100+0.03*(AC673/100-AA673/100)+(AF672-U672)/T673)*100</f>
        <v>53.521947914392953</v>
      </c>
      <c r="AE673" s="79">
        <f t="shared" si="197"/>
        <v>53.521947914392953</v>
      </c>
      <c r="AF673" s="80">
        <f t="shared" si="203"/>
        <v>89240.35507454224</v>
      </c>
      <c r="AG673" s="96">
        <f t="shared" si="204"/>
        <v>0.13149627419335969</v>
      </c>
      <c r="AH673" s="100">
        <f t="shared" si="205"/>
        <v>0.1910921176383561</v>
      </c>
    </row>
    <row r="674" spans="1:34">
      <c r="A674" s="20">
        <v>2022</v>
      </c>
      <c r="B674" s="20">
        <v>23</v>
      </c>
      <c r="C674" s="20" t="s">
        <v>40</v>
      </c>
      <c r="D674" s="24">
        <v>21.853809999999999</v>
      </c>
      <c r="E674" s="24">
        <v>24.340900936315801</v>
      </c>
      <c r="F674" s="24">
        <v>25.756955609999999</v>
      </c>
      <c r="G674" s="23">
        <v>41059.691500000001</v>
      </c>
      <c r="H674" s="23">
        <v>38683.984499999999</v>
      </c>
      <c r="I674" s="92">
        <v>42052.295599999998</v>
      </c>
      <c r="J674" s="93">
        <v>5.6456050879999999</v>
      </c>
      <c r="K674" s="94">
        <f t="shared" si="191"/>
        <v>-3.5514169566010003</v>
      </c>
      <c r="L674" s="94">
        <f t="shared" si="192"/>
        <v>-3.1611200000000004</v>
      </c>
      <c r="M674" s="94">
        <f t="shared" si="193"/>
        <v>-1.0501638299964089</v>
      </c>
      <c r="N674" s="94">
        <f t="shared" si="194"/>
        <v>-2.1170956985974096</v>
      </c>
      <c r="O674" s="95">
        <v>60</v>
      </c>
      <c r="P674" s="96">
        <f t="shared" si="198"/>
        <v>53.553223188573327</v>
      </c>
      <c r="Q674" s="97">
        <v>24.438033777948402</v>
      </c>
      <c r="R674" s="97">
        <v>6.0040983477500101E-2</v>
      </c>
      <c r="S674" s="96">
        <f t="shared" si="199"/>
        <v>0.13157311336288452</v>
      </c>
      <c r="T674" s="98">
        <v>166736</v>
      </c>
      <c r="U674" s="99">
        <f t="shared" si="200"/>
        <v>89292.502215699627</v>
      </c>
      <c r="V674" s="100">
        <f t="shared" si="195"/>
        <v>0.19120378133158353</v>
      </c>
      <c r="W674" s="97">
        <v>2.7871089529782598</v>
      </c>
      <c r="X674" s="97">
        <v>3.3445307435739116</v>
      </c>
      <c r="Y674" s="96">
        <f t="shared" si="201"/>
        <v>0.10964426113573711</v>
      </c>
      <c r="Z674" s="100">
        <f t="shared" si="196"/>
        <v>0.15933648444298631</v>
      </c>
      <c r="AA674" s="93">
        <v>35.273824582825597</v>
      </c>
      <c r="AB674" s="95">
        <v>80</v>
      </c>
      <c r="AC674" s="114">
        <f t="shared" si="202"/>
        <v>80</v>
      </c>
      <c r="AD674" s="79">
        <f t="shared" ref="AD674:AD702" si="207">(P674/100+0.03*(AC674/100-AA674/100)+(AF673-U673)/T674)*100</f>
        <v>56.244314194572823</v>
      </c>
      <c r="AE674" s="79">
        <f t="shared" si="197"/>
        <v>56.244314194572823</v>
      </c>
      <c r="AF674" s="80">
        <f t="shared" si="203"/>
        <v>93779.519715462942</v>
      </c>
      <c r="AG674" s="96">
        <f t="shared" si="204"/>
        <v>0.13818476436949956</v>
      </c>
      <c r="AH674" s="100">
        <f t="shared" si="205"/>
        <v>0.20081191965862091</v>
      </c>
    </row>
    <row r="675" spans="1:34">
      <c r="A675" s="20">
        <v>2023</v>
      </c>
      <c r="B675" s="20">
        <v>24</v>
      </c>
      <c r="C675" s="20" t="s">
        <v>40</v>
      </c>
      <c r="D675" s="24">
        <v>22.463889999999999</v>
      </c>
      <c r="E675" s="24">
        <v>24.3800890373684</v>
      </c>
      <c r="F675" s="24">
        <v>26.236474080000001</v>
      </c>
      <c r="G675" s="23">
        <v>42093.032200000001</v>
      </c>
      <c r="H675" s="23">
        <v>39321.307200000003</v>
      </c>
      <c r="I675" s="92">
        <v>43257.980600000003</v>
      </c>
      <c r="J675" s="93">
        <v>5.6456050879999999</v>
      </c>
      <c r="K675" s="94">
        <f t="shared" si="191"/>
        <v>-3.6407947271068002</v>
      </c>
      <c r="L675" s="94">
        <f t="shared" si="192"/>
        <v>-3.2985600000000002</v>
      </c>
      <c r="M675" s="94">
        <f t="shared" si="193"/>
        <v>-1.0518545614282222</v>
      </c>
      <c r="N675" s="94">
        <f t="shared" si="194"/>
        <v>-2.3456042005350226</v>
      </c>
      <c r="O675" s="95">
        <v>60</v>
      </c>
      <c r="P675" s="96">
        <f t="shared" si="198"/>
        <v>54.755051472139492</v>
      </c>
      <c r="Q675" s="97">
        <v>24.438033777948402</v>
      </c>
      <c r="R675" s="97">
        <v>6.0040983477500101E-2</v>
      </c>
      <c r="S675" s="96">
        <f t="shared" si="199"/>
        <v>0.13452584486215519</v>
      </c>
      <c r="T675" s="98">
        <v>166736</v>
      </c>
      <c r="U675" s="99">
        <f t="shared" si="200"/>
        <v>91296.382622586505</v>
      </c>
      <c r="V675" s="100">
        <f t="shared" si="195"/>
        <v>0.19549472963771886</v>
      </c>
      <c r="W675" s="97">
        <v>2.7871089529782598</v>
      </c>
      <c r="X675" s="97">
        <v>3.3445307435739116</v>
      </c>
      <c r="Y675" s="96">
        <f t="shared" si="201"/>
        <v>0.11210487071846266</v>
      </c>
      <c r="Z675" s="100">
        <f t="shared" si="196"/>
        <v>0.16291227469809905</v>
      </c>
      <c r="AA675" s="93">
        <v>35.5245072817929</v>
      </c>
      <c r="AB675" s="95">
        <v>80</v>
      </c>
      <c r="AC675" s="114">
        <f t="shared" si="202"/>
        <v>80</v>
      </c>
      <c r="AD675" s="79">
        <f t="shared" si="207"/>
        <v>58.780407259685198</v>
      </c>
      <c r="AE675" s="79">
        <f t="shared" si="197"/>
        <v>58.780407259685198</v>
      </c>
      <c r="AF675" s="80">
        <f t="shared" si="203"/>
        <v>98008.099848508704</v>
      </c>
      <c r="AG675" s="96">
        <f t="shared" si="204"/>
        <v>0.14441560614684479</v>
      </c>
      <c r="AH675" s="100">
        <f t="shared" si="205"/>
        <v>0.20986666099792012</v>
      </c>
    </row>
    <row r="676" spans="1:34">
      <c r="A676" s="20">
        <v>2024</v>
      </c>
      <c r="B676" s="20">
        <v>25</v>
      </c>
      <c r="C676" s="20" t="s">
        <v>40</v>
      </c>
      <c r="D676" s="24">
        <v>22.6691</v>
      </c>
      <c r="E676" s="24">
        <v>24.560308769999999</v>
      </c>
      <c r="F676" s="24">
        <v>26.860552200000001</v>
      </c>
      <c r="G676" s="23">
        <v>43152.378700000001</v>
      </c>
      <c r="H676" s="23">
        <v>39969.1299</v>
      </c>
      <c r="I676" s="92">
        <v>44498.233899999999</v>
      </c>
      <c r="J676" s="93">
        <v>5.6456050879999999</v>
      </c>
      <c r="K676" s="94">
        <f t="shared" si="191"/>
        <v>-3.7324218432778</v>
      </c>
      <c r="L676" s="94">
        <f t="shared" si="192"/>
        <v>-3.4359999999999999</v>
      </c>
      <c r="M676" s="94">
        <f t="shared" si="193"/>
        <v>-1.0596299615728799</v>
      </c>
      <c r="N676" s="94">
        <f t="shared" si="194"/>
        <v>-2.5824467168506802</v>
      </c>
      <c r="O676" s="95">
        <v>60</v>
      </c>
      <c r="P676" s="96">
        <f t="shared" si="198"/>
        <v>55.783398035417633</v>
      </c>
      <c r="Q676" s="97">
        <v>24.438033777948402</v>
      </c>
      <c r="R676" s="97">
        <v>6.0040983477500101E-2</v>
      </c>
      <c r="S676" s="96">
        <f t="shared" si="199"/>
        <v>0.13705235495604989</v>
      </c>
      <c r="T676" s="98">
        <v>166736</v>
      </c>
      <c r="U676" s="99">
        <f t="shared" si="200"/>
        <v>93011.006548333957</v>
      </c>
      <c r="V676" s="100">
        <f t="shared" si="195"/>
        <v>0.19916628738365999</v>
      </c>
      <c r="W676" s="97">
        <v>2.7871089529782598</v>
      </c>
      <c r="X676" s="97">
        <v>3.3445307435739116</v>
      </c>
      <c r="Y676" s="96">
        <f t="shared" si="201"/>
        <v>0.11421029579670826</v>
      </c>
      <c r="Z676" s="100">
        <f t="shared" si="196"/>
        <v>0.16597190615305002</v>
      </c>
      <c r="AA676" s="93">
        <v>35.775189980760103</v>
      </c>
      <c r="AB676" s="95">
        <v>80</v>
      </c>
      <c r="AC676" s="114">
        <f t="shared" si="202"/>
        <v>80</v>
      </c>
      <c r="AD676" s="79">
        <f t="shared" si="207"/>
        <v>61.135498123540529</v>
      </c>
      <c r="AE676" s="79">
        <f t="shared" si="197"/>
        <v>61.135498123540529</v>
      </c>
      <c r="AF676" s="80">
        <f t="shared" si="203"/>
        <v>101934.88415126654</v>
      </c>
      <c r="AG676" s="96">
        <f t="shared" si="204"/>
        <v>0.15020174970199215</v>
      </c>
      <c r="AH676" s="100">
        <f t="shared" si="205"/>
        <v>0.21827516102345523</v>
      </c>
    </row>
    <row r="677" spans="1:34">
      <c r="A677" s="20">
        <v>2025</v>
      </c>
      <c r="B677" s="20">
        <v>26</v>
      </c>
      <c r="C677" s="20" t="s">
        <v>40</v>
      </c>
      <c r="D677" s="24">
        <v>22.466069999999998</v>
      </c>
      <c r="E677" s="24">
        <v>24.619424168421101</v>
      </c>
      <c r="F677" s="24">
        <v>26.44496797</v>
      </c>
      <c r="G677" s="23">
        <v>44238.385600000001</v>
      </c>
      <c r="H677" s="23">
        <v>40627.625500000002</v>
      </c>
      <c r="I677" s="92">
        <v>45774.046699999999</v>
      </c>
      <c r="J677" s="93">
        <v>5.6456050879999999</v>
      </c>
      <c r="K677" s="94">
        <f t="shared" si="191"/>
        <v>-3.8263549240864001</v>
      </c>
      <c r="L677" s="94">
        <f t="shared" si="192"/>
        <v>-3.5734400000000002</v>
      </c>
      <c r="M677" s="94">
        <f t="shared" si="193"/>
        <v>-1.0621804363223601</v>
      </c>
      <c r="N677" s="94">
        <f t="shared" si="194"/>
        <v>-2.8163702724087605</v>
      </c>
      <c r="O677" s="95">
        <v>60</v>
      </c>
      <c r="P677" s="96">
        <f t="shared" si="198"/>
        <v>56.613243529372795</v>
      </c>
      <c r="Q677" s="97">
        <v>24.438033777948402</v>
      </c>
      <c r="R677" s="97">
        <v>6.0040983477500101E-2</v>
      </c>
      <c r="S677" s="96">
        <f t="shared" si="199"/>
        <v>0.13909117444718258</v>
      </c>
      <c r="T677" s="98">
        <v>166736</v>
      </c>
      <c r="U677" s="99">
        <f t="shared" si="200"/>
        <v>94394.657731135027</v>
      </c>
      <c r="V677" s="100">
        <f t="shared" si="195"/>
        <v>0.20212912672213434</v>
      </c>
      <c r="W677" s="97">
        <v>2.7871089529782598</v>
      </c>
      <c r="X677" s="97">
        <v>3.3445307435739116</v>
      </c>
      <c r="Y677" s="96">
        <f t="shared" si="201"/>
        <v>0.11590931203931883</v>
      </c>
      <c r="Z677" s="100">
        <f t="shared" si="196"/>
        <v>0.16844093893511194</v>
      </c>
      <c r="AA677" s="93">
        <v>36.0258726797273</v>
      </c>
      <c r="AB677" s="95">
        <v>80</v>
      </c>
      <c r="AC677" s="114">
        <f t="shared" si="202"/>
        <v>80</v>
      </c>
      <c r="AD677" s="79">
        <f t="shared" si="207"/>
        <v>63.284567437103867</v>
      </c>
      <c r="AE677" s="79">
        <f t="shared" si="197"/>
        <v>63.284567437103867</v>
      </c>
      <c r="AF677" s="80">
        <f t="shared" si="203"/>
        <v>105518.15636192949</v>
      </c>
      <c r="AG677" s="96">
        <f t="shared" si="204"/>
        <v>0.15548172583755551</v>
      </c>
      <c r="AH677" s="100">
        <f t="shared" si="205"/>
        <v>0.22594809188795367</v>
      </c>
    </row>
    <row r="678" spans="1:34">
      <c r="A678" s="20">
        <v>2026</v>
      </c>
      <c r="B678" s="20">
        <v>27</v>
      </c>
      <c r="C678" s="20" t="s">
        <v>40</v>
      </c>
      <c r="D678" s="24">
        <v>22.820399999999999</v>
      </c>
      <c r="E678" s="24">
        <v>24.5693163489474</v>
      </c>
      <c r="F678" s="24">
        <v>26.84432</v>
      </c>
      <c r="G678" s="23">
        <v>45351.7238</v>
      </c>
      <c r="H678" s="23">
        <v>41296.969799999999</v>
      </c>
      <c r="I678" s="92">
        <v>47086.438399999999</v>
      </c>
      <c r="J678" s="93">
        <v>5.6456050879999999</v>
      </c>
      <c r="K678" s="94">
        <f t="shared" si="191"/>
        <v>-3.9226519983572001</v>
      </c>
      <c r="L678" s="94">
        <f t="shared" si="192"/>
        <v>-3.7108800000000004</v>
      </c>
      <c r="M678" s="94">
        <f t="shared" si="193"/>
        <v>-1.0600185845589867</v>
      </c>
      <c r="N678" s="94">
        <f t="shared" si="194"/>
        <v>-3.0479454949161875</v>
      </c>
      <c r="O678" s="95">
        <v>60</v>
      </c>
      <c r="P678" s="96">
        <f t="shared" si="198"/>
        <v>57.281624684836501</v>
      </c>
      <c r="Q678" s="97">
        <v>24.438033777948402</v>
      </c>
      <c r="R678" s="97">
        <v>6.0040983477500101E-2</v>
      </c>
      <c r="S678" s="96">
        <f t="shared" si="199"/>
        <v>0.14073329763419939</v>
      </c>
      <c r="T678" s="98">
        <v>166736</v>
      </c>
      <c r="U678" s="99">
        <f t="shared" si="200"/>
        <v>95509.089734508991</v>
      </c>
      <c r="V678" s="100">
        <f t="shared" si="195"/>
        <v>0.20451548176645035</v>
      </c>
      <c r="W678" s="97">
        <v>2.7871089529782598</v>
      </c>
      <c r="X678" s="97">
        <v>3.3445307435739116</v>
      </c>
      <c r="Y678" s="96">
        <f t="shared" si="201"/>
        <v>0.1172777480284995</v>
      </c>
      <c r="Z678" s="100">
        <f t="shared" si="196"/>
        <v>0.17042956813870863</v>
      </c>
      <c r="AA678" s="93">
        <v>36.276555378694603</v>
      </c>
      <c r="AB678" s="95">
        <v>80</v>
      </c>
      <c r="AC678" s="114">
        <f t="shared" si="202"/>
        <v>80</v>
      </c>
      <c r="AD678" s="79">
        <f t="shared" si="207"/>
        <v>65.264651931206714</v>
      </c>
      <c r="AE678" s="79">
        <f t="shared" si="197"/>
        <v>65.264651931206714</v>
      </c>
      <c r="AF678" s="80">
        <f t="shared" si="203"/>
        <v>108819.67004401682</v>
      </c>
      <c r="AG678" s="96">
        <f t="shared" si="204"/>
        <v>0.16034652885218101</v>
      </c>
      <c r="AH678" s="100">
        <f t="shared" si="205"/>
        <v>0.23301768770472389</v>
      </c>
    </row>
    <row r="679" spans="1:34">
      <c r="A679" s="20">
        <v>2027</v>
      </c>
      <c r="B679" s="20">
        <v>28</v>
      </c>
      <c r="C679" s="20" t="s">
        <v>40</v>
      </c>
      <c r="D679" s="24">
        <v>22.94032</v>
      </c>
      <c r="E679" s="24">
        <v>24.770709284210501</v>
      </c>
      <c r="F679" s="24">
        <v>26.618600010000002</v>
      </c>
      <c r="G679" s="23">
        <v>46493.081200000001</v>
      </c>
      <c r="H679" s="23">
        <v>41977.341699999997</v>
      </c>
      <c r="I679" s="92">
        <v>48436.457699999999</v>
      </c>
      <c r="J679" s="93">
        <v>5.6456050879999999</v>
      </c>
      <c r="K679" s="94">
        <f t="shared" si="191"/>
        <v>-4.0213725653128005</v>
      </c>
      <c r="L679" s="94">
        <f t="shared" si="192"/>
        <v>-3.8483200000000002</v>
      </c>
      <c r="M679" s="94">
        <f t="shared" si="193"/>
        <v>-1.0687074813579778</v>
      </c>
      <c r="N679" s="94">
        <f t="shared" si="194"/>
        <v>-3.2927949586707785</v>
      </c>
      <c r="O679" s="95">
        <v>60</v>
      </c>
      <c r="P679" s="96">
        <f t="shared" si="198"/>
        <v>57.850848398416609</v>
      </c>
      <c r="Q679" s="97">
        <v>24.438033777948402</v>
      </c>
      <c r="R679" s="97">
        <v>6.0040983477500101E-2</v>
      </c>
      <c r="S679" s="96">
        <f t="shared" si="199"/>
        <v>0.14213180423635097</v>
      </c>
      <c r="T679" s="98">
        <v>166736</v>
      </c>
      <c r="U679" s="99">
        <f t="shared" si="200"/>
        <v>96458.190585583914</v>
      </c>
      <c r="V679" s="100">
        <f t="shared" si="195"/>
        <v>0.20654780998088632</v>
      </c>
      <c r="W679" s="97">
        <v>2.7871089529782598</v>
      </c>
      <c r="X679" s="97">
        <v>3.3445307435739116</v>
      </c>
      <c r="Y679" s="96">
        <f t="shared" si="201"/>
        <v>0.11844317019695914</v>
      </c>
      <c r="Z679" s="100">
        <f t="shared" si="196"/>
        <v>0.17212317498407192</v>
      </c>
      <c r="AA679" s="93">
        <v>36.527238077661799</v>
      </c>
      <c r="AB679" s="95">
        <v>80</v>
      </c>
      <c r="AC679" s="114">
        <f t="shared" si="202"/>
        <v>80</v>
      </c>
      <c r="AD679" s="79">
        <f t="shared" si="207"/>
        <v>67.138058502456971</v>
      </c>
      <c r="AE679" s="79">
        <f t="shared" si="197"/>
        <v>67.138058502456971</v>
      </c>
      <c r="AF679" s="80">
        <f t="shared" si="203"/>
        <v>111943.31322465665</v>
      </c>
      <c r="AG679" s="96">
        <f t="shared" si="204"/>
        <v>0.16494923846511941</v>
      </c>
      <c r="AH679" s="100">
        <f t="shared" si="205"/>
        <v>0.23970640593804426</v>
      </c>
    </row>
    <row r="680" spans="1:34">
      <c r="A680" s="20">
        <v>2028</v>
      </c>
      <c r="B680" s="20">
        <v>29</v>
      </c>
      <c r="C680" s="20" t="s">
        <v>40</v>
      </c>
      <c r="D680" s="24">
        <v>23.042539999999999</v>
      </c>
      <c r="E680" s="24">
        <v>25.0941224015789</v>
      </c>
      <c r="F680" s="24">
        <v>26.804880000000001</v>
      </c>
      <c r="G680" s="23">
        <v>47663.162900000003</v>
      </c>
      <c r="H680" s="23">
        <v>42668.9228</v>
      </c>
      <c r="I680" s="92">
        <v>49825.183599999997</v>
      </c>
      <c r="J680" s="93">
        <v>5.6456050879999999</v>
      </c>
      <c r="K680" s="94">
        <f t="shared" si="191"/>
        <v>-4.1225776118726003</v>
      </c>
      <c r="L680" s="94">
        <f t="shared" si="192"/>
        <v>-3.98576</v>
      </c>
      <c r="M680" s="94">
        <f t="shared" si="193"/>
        <v>-1.0826608168937202</v>
      </c>
      <c r="N680" s="94">
        <f t="shared" si="194"/>
        <v>-3.5453933407663207</v>
      </c>
      <c r="O680" s="95">
        <v>60</v>
      </c>
      <c r="P680" s="96">
        <f t="shared" si="198"/>
        <v>58.317126949035952</v>
      </c>
      <c r="Q680" s="97">
        <v>24.438033777948402</v>
      </c>
      <c r="R680" s="97">
        <v>6.0040983477500101E-2</v>
      </c>
      <c r="S680" s="96">
        <f t="shared" si="199"/>
        <v>0.14327738832908229</v>
      </c>
      <c r="T680" s="98">
        <v>166736</v>
      </c>
      <c r="U680" s="99">
        <f t="shared" si="200"/>
        <v>97235.644789744576</v>
      </c>
      <c r="V680" s="100">
        <f t="shared" si="195"/>
        <v>0.20821258787330735</v>
      </c>
      <c r="W680" s="97">
        <v>2.7871089529782598</v>
      </c>
      <c r="X680" s="97">
        <v>3.3445307435739116</v>
      </c>
      <c r="Y680" s="96">
        <f t="shared" si="201"/>
        <v>0.11939782360756859</v>
      </c>
      <c r="Z680" s="100">
        <f t="shared" si="196"/>
        <v>0.1735104898944228</v>
      </c>
      <c r="AA680" s="93">
        <v>36.777920776629102</v>
      </c>
      <c r="AB680" s="95">
        <v>80</v>
      </c>
      <c r="AC680" s="114">
        <f t="shared" si="202"/>
        <v>80</v>
      </c>
      <c r="AD680" s="79">
        <f t="shared" si="207"/>
        <v>68.900999429777443</v>
      </c>
      <c r="AE680" s="79">
        <f t="shared" si="197"/>
        <v>68.900999429777443</v>
      </c>
      <c r="AF680" s="80">
        <f t="shared" si="203"/>
        <v>114882.77040923372</v>
      </c>
      <c r="AG680" s="96">
        <f t="shared" si="204"/>
        <v>0.16928054875181561</v>
      </c>
      <c r="AH680" s="100">
        <f t="shared" si="205"/>
        <v>0.24600072309577994</v>
      </c>
    </row>
    <row r="681" spans="1:34">
      <c r="A681" s="20">
        <v>2029</v>
      </c>
      <c r="B681" s="20">
        <v>30</v>
      </c>
      <c r="C681" s="20" t="s">
        <v>40</v>
      </c>
      <c r="D681" s="24">
        <v>22.58586</v>
      </c>
      <c r="E681" s="24">
        <v>24.791795850526299</v>
      </c>
      <c r="F681" s="24">
        <v>26.851299999999998</v>
      </c>
      <c r="G681" s="23">
        <v>48862.691700000003</v>
      </c>
      <c r="H681" s="23">
        <v>43371.897799999999</v>
      </c>
      <c r="I681" s="92">
        <v>51253.7258</v>
      </c>
      <c r="J681" s="93">
        <v>5.6456050879999999</v>
      </c>
      <c r="K681" s="94">
        <f t="shared" si="191"/>
        <v>-4.2263296558998</v>
      </c>
      <c r="L681" s="94">
        <f t="shared" si="192"/>
        <v>-4.1232000000000006</v>
      </c>
      <c r="M681" s="94">
        <f t="shared" si="193"/>
        <v>-1.0696172401751067</v>
      </c>
      <c r="N681" s="94">
        <f t="shared" si="194"/>
        <v>-3.7735418080749072</v>
      </c>
      <c r="O681" s="95">
        <v>60</v>
      </c>
      <c r="P681" s="96">
        <f t="shared" si="198"/>
        <v>58.652714208235089</v>
      </c>
      <c r="Q681" s="97">
        <v>24.438033777948402</v>
      </c>
      <c r="R681" s="97">
        <v>6.0040983477500101E-2</v>
      </c>
      <c r="S681" s="96">
        <f t="shared" si="199"/>
        <v>0.14410188138232524</v>
      </c>
      <c r="T681" s="98">
        <v>166736</v>
      </c>
      <c r="U681" s="99">
        <f t="shared" si="200"/>
        <v>97795.189562242856</v>
      </c>
      <c r="V681" s="100">
        <f t="shared" si="195"/>
        <v>0.20941075203794851</v>
      </c>
      <c r="W681" s="97">
        <v>2.7871089529782598</v>
      </c>
      <c r="X681" s="97">
        <v>3.3445307435739116</v>
      </c>
      <c r="Y681" s="96">
        <f t="shared" si="201"/>
        <v>0.12008490115193771</v>
      </c>
      <c r="Z681" s="100">
        <f t="shared" si="196"/>
        <v>0.17450896003162375</v>
      </c>
      <c r="AA681" s="93">
        <v>37.028603475596299</v>
      </c>
      <c r="AB681" s="95">
        <v>80</v>
      </c>
      <c r="AC681" s="114">
        <f t="shared" si="202"/>
        <v>80</v>
      </c>
      <c r="AD681" s="79">
        <f t="shared" si="207"/>
        <v>70.525728584708702</v>
      </c>
      <c r="AE681" s="79">
        <f t="shared" si="197"/>
        <v>70.525728584708702</v>
      </c>
      <c r="AF681" s="80">
        <f t="shared" si="203"/>
        <v>117591.7788129999</v>
      </c>
      <c r="AG681" s="96">
        <f t="shared" si="204"/>
        <v>0.17327229118220153</v>
      </c>
      <c r="AH681" s="100">
        <f t="shared" si="205"/>
        <v>0.25180157577216578</v>
      </c>
    </row>
    <row r="682" spans="1:34">
      <c r="A682" s="20">
        <v>2030</v>
      </c>
      <c r="B682" s="20">
        <v>31</v>
      </c>
      <c r="C682" s="20" t="s">
        <v>40</v>
      </c>
      <c r="D682" s="24">
        <v>22.515149999999998</v>
      </c>
      <c r="E682" s="24">
        <v>24.365529175789501</v>
      </c>
      <c r="F682" s="24">
        <v>26.193359999999998</v>
      </c>
      <c r="G682" s="23">
        <v>50092.408900000002</v>
      </c>
      <c r="H682" s="23">
        <v>44086.454400000002</v>
      </c>
      <c r="I682" s="92">
        <v>52723.2258</v>
      </c>
      <c r="J682" s="93">
        <v>5.6456050879999999</v>
      </c>
      <c r="K682" s="94">
        <f t="shared" si="191"/>
        <v>-4.3326928153966007</v>
      </c>
      <c r="L682" s="94">
        <f t="shared" si="192"/>
        <v>-4.2606400000000004</v>
      </c>
      <c r="M682" s="94">
        <f t="shared" si="193"/>
        <v>-1.0512263907602624</v>
      </c>
      <c r="N682" s="94">
        <f t="shared" si="194"/>
        <v>-3.9989541181568633</v>
      </c>
      <c r="O682" s="95">
        <v>60</v>
      </c>
      <c r="P682" s="96">
        <f t="shared" si="198"/>
        <v>58.919718457099897</v>
      </c>
      <c r="Q682" s="97">
        <v>24.438033777948402</v>
      </c>
      <c r="R682" s="97">
        <v>6.0040983477500101E-2</v>
      </c>
      <c r="S682" s="96">
        <f t="shared" si="199"/>
        <v>0.14475787514353283</v>
      </c>
      <c r="T682" s="98">
        <v>166736</v>
      </c>
      <c r="U682" s="99">
        <f t="shared" si="200"/>
        <v>98240.381766630075</v>
      </c>
      <c r="V682" s="100">
        <f t="shared" si="195"/>
        <v>0.2103640508120444</v>
      </c>
      <c r="W682" s="97">
        <v>2.7871089529782598</v>
      </c>
      <c r="X682" s="97">
        <v>3.3445307435739116</v>
      </c>
      <c r="Y682" s="96">
        <f t="shared" si="201"/>
        <v>0.12063156261961071</v>
      </c>
      <c r="Z682" s="100">
        <f t="shared" si="196"/>
        <v>0.17530337567670368</v>
      </c>
      <c r="AA682" s="93">
        <v>37.279286174563602</v>
      </c>
      <c r="AB682" s="95">
        <v>80</v>
      </c>
      <c r="AC682" s="114">
        <f t="shared" si="202"/>
        <v>80</v>
      </c>
      <c r="AD682" s="79">
        <f t="shared" si="207"/>
        <v>72.074354248336604</v>
      </c>
      <c r="AE682" s="79">
        <f t="shared" si="197"/>
        <v>72.074354248336604</v>
      </c>
      <c r="AF682" s="80">
        <f t="shared" si="203"/>
        <v>120173.89529950652</v>
      </c>
      <c r="AG682" s="96">
        <f t="shared" si="204"/>
        <v>0.17707705750373007</v>
      </c>
      <c r="AH682" s="100">
        <f t="shared" si="205"/>
        <v>0.25733071230443649</v>
      </c>
    </row>
    <row r="683" spans="1:34">
      <c r="A683" s="20">
        <v>2031</v>
      </c>
      <c r="B683" s="20">
        <v>32</v>
      </c>
      <c r="C683" s="20" t="s">
        <v>40</v>
      </c>
      <c r="D683" s="24">
        <v>23.434090000000001</v>
      </c>
      <c r="E683" s="24">
        <v>24.9679318705263</v>
      </c>
      <c r="F683" s="24">
        <v>26.85672375</v>
      </c>
      <c r="G683" s="23">
        <v>51353.074099999998</v>
      </c>
      <c r="H683" s="23">
        <v>44812.783300000003</v>
      </c>
      <c r="I683" s="92">
        <v>54234.858</v>
      </c>
      <c r="J683" s="93">
        <v>5.6456050879999999</v>
      </c>
      <c r="K683" s="94">
        <f t="shared" si="191"/>
        <v>-4.4417327912053999</v>
      </c>
      <c r="L683" s="94">
        <f t="shared" si="192"/>
        <v>-4.3980800000000002</v>
      </c>
      <c r="M683" s="94">
        <f t="shared" si="193"/>
        <v>-1.0772164526219867</v>
      </c>
      <c r="N683" s="94">
        <f t="shared" si="194"/>
        <v>-4.2714241558273871</v>
      </c>
      <c r="O683" s="95">
        <v>60</v>
      </c>
      <c r="P683" s="96">
        <f t="shared" si="198"/>
        <v>59.17382189845263</v>
      </c>
      <c r="Q683" s="97">
        <v>24.438033777948402</v>
      </c>
      <c r="R683" s="97">
        <v>6.0040983477500101E-2</v>
      </c>
      <c r="S683" s="96">
        <f t="shared" si="199"/>
        <v>0.14538217334454451</v>
      </c>
      <c r="T683" s="98">
        <v>166736</v>
      </c>
      <c r="U683" s="99">
        <f t="shared" si="200"/>
        <v>98664.063680603969</v>
      </c>
      <c r="V683" s="100">
        <f t="shared" si="195"/>
        <v>0.21127128918059096</v>
      </c>
      <c r="W683" s="97">
        <v>2.7871089529782598</v>
      </c>
      <c r="X683" s="97">
        <v>3.6232416388717379</v>
      </c>
      <c r="Y683" s="96">
        <f t="shared" si="201"/>
        <v>0.11183244103426498</v>
      </c>
      <c r="Z683" s="100">
        <f t="shared" si="196"/>
        <v>0.16251637629276225</v>
      </c>
      <c r="AA683" s="93">
        <v>37.529968873530798</v>
      </c>
      <c r="AB683" s="95">
        <v>90</v>
      </c>
      <c r="AC683" s="114">
        <f t="shared" si="202"/>
        <v>90</v>
      </c>
      <c r="AD683" s="79">
        <f t="shared" si="207"/>
        <v>73.902558623483415</v>
      </c>
      <c r="AE683" s="79">
        <f t="shared" si="197"/>
        <v>73.902558623483415</v>
      </c>
      <c r="AF683" s="80">
        <f t="shared" si="203"/>
        <v>123222.17014645132</v>
      </c>
      <c r="AG683" s="96">
        <f t="shared" si="204"/>
        <v>0.18156871136095371</v>
      </c>
      <c r="AH683" s="100">
        <f t="shared" si="205"/>
        <v>0.26385804285080033</v>
      </c>
    </row>
    <row r="684" spans="1:34">
      <c r="A684" s="20">
        <v>2032</v>
      </c>
      <c r="B684" s="20">
        <v>33</v>
      </c>
      <c r="C684" s="20" t="s">
        <v>40</v>
      </c>
      <c r="D684" s="24">
        <v>22.87471</v>
      </c>
      <c r="E684" s="24">
        <v>25.174015708421098</v>
      </c>
      <c r="F684" s="24">
        <v>28.054996809999999</v>
      </c>
      <c r="G684" s="23">
        <v>52645.466200000003</v>
      </c>
      <c r="H684" s="23">
        <v>45551.078600000001</v>
      </c>
      <c r="I684" s="92">
        <v>55789.830399999999</v>
      </c>
      <c r="J684" s="93">
        <v>5.6456050879999999</v>
      </c>
      <c r="K684" s="94">
        <f t="shared" si="191"/>
        <v>-4.5535169535028004</v>
      </c>
      <c r="L684" s="94">
        <f t="shared" si="192"/>
        <v>-4.53552</v>
      </c>
      <c r="M684" s="94">
        <f t="shared" si="193"/>
        <v>-1.0861077337241198</v>
      </c>
      <c r="N684" s="94">
        <f t="shared" si="194"/>
        <v>-4.5295395992269203</v>
      </c>
      <c r="O684" s="95">
        <v>60</v>
      </c>
      <c r="P684" s="96">
        <f t="shared" si="198"/>
        <v>59.359766885477583</v>
      </c>
      <c r="Q684" s="97">
        <v>24.438033777948402</v>
      </c>
      <c r="R684" s="97">
        <v>6.0040983477500101E-2</v>
      </c>
      <c r="S684" s="96">
        <f t="shared" si="199"/>
        <v>0.14583901533089788</v>
      </c>
      <c r="T684" s="98">
        <v>166736</v>
      </c>
      <c r="U684" s="99">
        <f t="shared" si="200"/>
        <v>98974.100914169903</v>
      </c>
      <c r="V684" s="100">
        <f t="shared" si="195"/>
        <v>0.21193517797237538</v>
      </c>
      <c r="W684" s="97">
        <v>2.7871089529782598</v>
      </c>
      <c r="X684" s="97">
        <v>3.6232416388717379</v>
      </c>
      <c r="Y684" s="96">
        <f t="shared" si="201"/>
        <v>0.11218385794684452</v>
      </c>
      <c r="Z684" s="100">
        <f t="shared" si="196"/>
        <v>0.16302705997875028</v>
      </c>
      <c r="AA684" s="93">
        <v>37.780651572498101</v>
      </c>
      <c r="AB684" s="95">
        <v>90</v>
      </c>
      <c r="AC684" s="114">
        <f t="shared" si="202"/>
        <v>90</v>
      </c>
      <c r="AD684" s="79">
        <f t="shared" si="207"/>
        <v>75.655084063333447</v>
      </c>
      <c r="AE684" s="79">
        <f t="shared" si="197"/>
        <v>75.655084063333447</v>
      </c>
      <c r="AF684" s="80">
        <f t="shared" si="203"/>
        <v>126144.26096383967</v>
      </c>
      <c r="AG684" s="96">
        <f t="shared" si="204"/>
        <v>0.18587443218669716</v>
      </c>
      <c r="AH684" s="100">
        <f t="shared" si="205"/>
        <v>0.27011517306683225</v>
      </c>
    </row>
    <row r="685" spans="1:34">
      <c r="A685" s="20">
        <v>2033</v>
      </c>
      <c r="B685" s="20">
        <v>34</v>
      </c>
      <c r="C685" s="20" t="s">
        <v>40</v>
      </c>
      <c r="D685" s="24">
        <v>23.27215</v>
      </c>
      <c r="E685" s="24">
        <v>24.9535098847368</v>
      </c>
      <c r="F685" s="24">
        <v>26.93814622</v>
      </c>
      <c r="G685" s="23">
        <v>53970.383699999998</v>
      </c>
      <c r="H685" s="23">
        <v>46301.537400000001</v>
      </c>
      <c r="I685" s="92">
        <v>57389.385399999999</v>
      </c>
      <c r="J685" s="93">
        <v>5.6456050879999999</v>
      </c>
      <c r="K685" s="94">
        <f t="shared" si="191"/>
        <v>-4.6681143677478003</v>
      </c>
      <c r="L685" s="94">
        <f t="shared" si="192"/>
        <v>-4.6729599999999998</v>
      </c>
      <c r="M685" s="94">
        <f t="shared" si="193"/>
        <v>-1.0765942304670846</v>
      </c>
      <c r="N685" s="94">
        <f t="shared" si="194"/>
        <v>-4.7720635102148847</v>
      </c>
      <c r="O685" s="95">
        <v>60</v>
      </c>
      <c r="P685" s="96">
        <f t="shared" si="198"/>
        <v>59.49648724641407</v>
      </c>
      <c r="Q685" s="97">
        <v>24.438033777948402</v>
      </c>
      <c r="R685" s="97">
        <v>6.0040983477500101E-2</v>
      </c>
      <c r="S685" s="96">
        <f t="shared" si="199"/>
        <v>0.14617491898855764</v>
      </c>
      <c r="T685" s="98">
        <v>166736</v>
      </c>
      <c r="U685" s="99">
        <f t="shared" si="200"/>
        <v>99202.062975180976</v>
      </c>
      <c r="V685" s="100">
        <f t="shared" si="195"/>
        <v>0.21242331759198385</v>
      </c>
      <c r="W685" s="97">
        <v>2.7871089529782598</v>
      </c>
      <c r="X685" s="97">
        <v>3.6232416388717379</v>
      </c>
      <c r="Y685" s="96">
        <f t="shared" si="201"/>
        <v>0.11244224537581356</v>
      </c>
      <c r="Z685" s="100">
        <f t="shared" si="196"/>
        <v>0.16340255199383369</v>
      </c>
      <c r="AA685" s="93">
        <v>38.031334271465298</v>
      </c>
      <c r="AB685" s="95">
        <v>90</v>
      </c>
      <c r="AC685" s="114">
        <f t="shared" si="202"/>
        <v>90</v>
      </c>
      <c r="AD685" s="79">
        <f t="shared" si="207"/>
        <v>77.350864396125971</v>
      </c>
      <c r="AE685" s="79">
        <f t="shared" si="197"/>
        <v>77.350864396125971</v>
      </c>
      <c r="AF685" s="80">
        <f t="shared" si="203"/>
        <v>128971.7372595246</v>
      </c>
      <c r="AG685" s="96">
        <f t="shared" si="204"/>
        <v>0.19004073786692496</v>
      </c>
      <c r="AH685" s="100">
        <f t="shared" si="205"/>
        <v>0.27616970335711821</v>
      </c>
    </row>
    <row r="686" spans="1:34">
      <c r="A686" s="20">
        <v>2034</v>
      </c>
      <c r="B686" s="20">
        <v>35</v>
      </c>
      <c r="C686" s="20" t="s">
        <v>40</v>
      </c>
      <c r="D686" s="24">
        <v>22.825119999999998</v>
      </c>
      <c r="E686" s="24">
        <v>25.0821254378947</v>
      </c>
      <c r="F686" s="24">
        <v>27.62546</v>
      </c>
      <c r="G686" s="23">
        <v>55328.644999999997</v>
      </c>
      <c r="H686" s="23">
        <v>47064.360099999998</v>
      </c>
      <c r="I686" s="92">
        <v>59034.801500000001</v>
      </c>
      <c r="J686" s="93">
        <v>5.6456050879999999</v>
      </c>
      <c r="K686" s="94">
        <f t="shared" si="191"/>
        <v>-4.7855958206300002</v>
      </c>
      <c r="L686" s="94">
        <f t="shared" si="192"/>
        <v>-4.8104000000000005</v>
      </c>
      <c r="M686" s="94">
        <f t="shared" si="193"/>
        <v>-1.0821432198925289</v>
      </c>
      <c r="N686" s="94">
        <f t="shared" si="194"/>
        <v>-5.0325339525225292</v>
      </c>
      <c r="O686" s="95">
        <v>60</v>
      </c>
      <c r="P686" s="96">
        <f t="shared" si="198"/>
        <v>59.611200104391131</v>
      </c>
      <c r="Q686" s="97">
        <v>24.438033777948402</v>
      </c>
      <c r="R686" s="97">
        <v>6.0040983477500101E-2</v>
      </c>
      <c r="S686" s="96">
        <f t="shared" si="199"/>
        <v>0.14645675315218304</v>
      </c>
      <c r="T686" s="98">
        <v>166736</v>
      </c>
      <c r="U686" s="99">
        <f t="shared" si="200"/>
        <v>99393.330606057585</v>
      </c>
      <c r="V686" s="100">
        <f t="shared" si="195"/>
        <v>0.21283288271069448</v>
      </c>
      <c r="W686" s="97">
        <v>2.7871089529782598</v>
      </c>
      <c r="X686" s="97">
        <v>3.6232416388717379</v>
      </c>
      <c r="Y686" s="96">
        <f t="shared" si="201"/>
        <v>0.11265904088629462</v>
      </c>
      <c r="Z686" s="100">
        <f t="shared" si="196"/>
        <v>0.16371760208514957</v>
      </c>
      <c r="AA686" s="93">
        <v>38.282016970432601</v>
      </c>
      <c r="AB686" s="95">
        <v>90</v>
      </c>
      <c r="AC686" s="114">
        <f t="shared" si="202"/>
        <v>90</v>
      </c>
      <c r="AD686" s="79">
        <f t="shared" si="207"/>
        <v>79.017116744990034</v>
      </c>
      <c r="AE686" s="79">
        <f t="shared" si="197"/>
        <v>79.017116744990034</v>
      </c>
      <c r="AF686" s="80">
        <f t="shared" si="203"/>
        <v>131749.97977592659</v>
      </c>
      <c r="AG686" s="96">
        <f t="shared" si="204"/>
        <v>0.19413449723629644</v>
      </c>
      <c r="AH686" s="100">
        <f t="shared" si="205"/>
        <v>0.28211880839293652</v>
      </c>
    </row>
    <row r="687" spans="1:34">
      <c r="A687" s="20">
        <v>2035</v>
      </c>
      <c r="B687" s="20">
        <v>36</v>
      </c>
      <c r="C687" s="20" t="s">
        <v>40</v>
      </c>
      <c r="D687" s="24">
        <v>23.176439999999999</v>
      </c>
      <c r="E687" s="24">
        <v>25.051075256315801</v>
      </c>
      <c r="F687" s="24">
        <v>26.915500000000002</v>
      </c>
      <c r="G687" s="23">
        <v>56721.089500000002</v>
      </c>
      <c r="H687" s="23">
        <v>47839.7503</v>
      </c>
      <c r="I687" s="92">
        <v>60727.393400000001</v>
      </c>
      <c r="J687" s="93">
        <v>5.6456050879999999</v>
      </c>
      <c r="K687" s="94">
        <f t="shared" si="191"/>
        <v>-4.9060339152130004</v>
      </c>
      <c r="L687" s="94">
        <f t="shared" si="192"/>
        <v>-4.9478400000000002</v>
      </c>
      <c r="M687" s="94">
        <f t="shared" si="193"/>
        <v>-1.080803590858489</v>
      </c>
      <c r="N687" s="94">
        <f t="shared" si="194"/>
        <v>-5.2890724180714894</v>
      </c>
      <c r="O687" s="95">
        <v>60</v>
      </c>
      <c r="P687" s="96">
        <f t="shared" si="198"/>
        <v>59.698733976131678</v>
      </c>
      <c r="Q687" s="97">
        <v>24.438033777948402</v>
      </c>
      <c r="R687" s="97">
        <v>6.0040983477500101E-2</v>
      </c>
      <c r="S687" s="96">
        <f t="shared" si="199"/>
        <v>0.14667181217839809</v>
      </c>
      <c r="T687" s="98">
        <v>166736</v>
      </c>
      <c r="U687" s="99">
        <f t="shared" si="200"/>
        <v>99539.281082442903</v>
      </c>
      <c r="V687" s="100">
        <f t="shared" si="195"/>
        <v>0.21314540932020309</v>
      </c>
      <c r="W687" s="97">
        <v>2.7871089529782598</v>
      </c>
      <c r="X687" s="97">
        <v>3.6232416388717379</v>
      </c>
      <c r="Y687" s="96">
        <f t="shared" si="201"/>
        <v>0.11282447090646004</v>
      </c>
      <c r="Z687" s="100">
        <f t="shared" si="196"/>
        <v>0.16395800716938699</v>
      </c>
      <c r="AA687" s="93">
        <v>38.532699669399797</v>
      </c>
      <c r="AB687" s="95">
        <v>90</v>
      </c>
      <c r="AC687" s="114">
        <f t="shared" si="202"/>
        <v>90</v>
      </c>
      <c r="AD687" s="79">
        <f t="shared" si="207"/>
        <v>80.648669626648612</v>
      </c>
      <c r="AE687" s="79">
        <f t="shared" si="197"/>
        <v>80.648669626648612</v>
      </c>
      <c r="AF687" s="80">
        <f t="shared" si="203"/>
        <v>134470.36578868882</v>
      </c>
      <c r="AG687" s="96">
        <f t="shared" si="204"/>
        <v>0.19814300465143572</v>
      </c>
      <c r="AH687" s="100">
        <f t="shared" si="205"/>
        <v>0.28794402416598303</v>
      </c>
    </row>
    <row r="688" spans="1:34">
      <c r="A688" s="20">
        <v>2036</v>
      </c>
      <c r="B688" s="20">
        <v>37</v>
      </c>
      <c r="C688" s="20" t="s">
        <v>40</v>
      </c>
      <c r="D688" s="24">
        <v>22.648260000000001</v>
      </c>
      <c r="E688" s="24">
        <v>25.133141139999999</v>
      </c>
      <c r="F688" s="24">
        <v>27.1320272</v>
      </c>
      <c r="G688" s="23">
        <v>58148.577299999997</v>
      </c>
      <c r="H688" s="23">
        <v>48627.915200000003</v>
      </c>
      <c r="I688" s="92">
        <v>62468.513800000001</v>
      </c>
      <c r="J688" s="93">
        <v>5.6456050879999999</v>
      </c>
      <c r="K688" s="94">
        <f t="shared" si="191"/>
        <v>-5.0295030449861997</v>
      </c>
      <c r="L688" s="94">
        <f t="shared" si="192"/>
        <v>-5.08528</v>
      </c>
      <c r="M688" s="94">
        <f t="shared" si="193"/>
        <v>-1.08434424134416</v>
      </c>
      <c r="N688" s="94">
        <f t="shared" si="194"/>
        <v>-5.5535221983303593</v>
      </c>
      <c r="O688" s="95">
        <v>60</v>
      </c>
      <c r="P688" s="96">
        <f t="shared" si="198"/>
        <v>59.768469564033964</v>
      </c>
      <c r="Q688" s="97">
        <v>24.438033777948402</v>
      </c>
      <c r="R688" s="97">
        <v>6.0040983477500101E-2</v>
      </c>
      <c r="S688" s="96">
        <f t="shared" si="199"/>
        <v>0.14684314319950556</v>
      </c>
      <c r="T688" s="98">
        <v>166736</v>
      </c>
      <c r="U688" s="99">
        <f t="shared" si="200"/>
        <v>99655.555412287678</v>
      </c>
      <c r="V688" s="100">
        <f t="shared" si="195"/>
        <v>0.21339438981673364</v>
      </c>
      <c r="W688" s="97">
        <v>2.7871089529782598</v>
      </c>
      <c r="X688" s="97">
        <v>3.6232416388717379</v>
      </c>
      <c r="Y688" s="96">
        <f t="shared" si="201"/>
        <v>0.11295626399961967</v>
      </c>
      <c r="Z688" s="100">
        <f t="shared" si="196"/>
        <v>0.16414953062825663</v>
      </c>
      <c r="AA688" s="93">
        <v>38.783382368367</v>
      </c>
      <c r="AB688" s="95">
        <v>90</v>
      </c>
      <c r="AC688" s="114">
        <f t="shared" si="202"/>
        <v>90</v>
      </c>
      <c r="AD688" s="79">
        <f t="shared" si="207"/>
        <v>82.254903743499895</v>
      </c>
      <c r="AE688" s="79">
        <f t="shared" si="197"/>
        <v>82.254903743499895</v>
      </c>
      <c r="AF688" s="80">
        <f t="shared" si="203"/>
        <v>137148.53630576198</v>
      </c>
      <c r="AG688" s="96">
        <f t="shared" si="204"/>
        <v>0.20208930724464547</v>
      </c>
      <c r="AH688" s="100">
        <f t="shared" si="205"/>
        <v>0.29367884307248149</v>
      </c>
    </row>
    <row r="689" spans="1:34">
      <c r="A689" s="20">
        <v>2037</v>
      </c>
      <c r="B689" s="20">
        <v>38</v>
      </c>
      <c r="C689" s="20" t="s">
        <v>40</v>
      </c>
      <c r="D689" s="24">
        <v>22.818480000000001</v>
      </c>
      <c r="E689" s="24">
        <v>24.719614773684199</v>
      </c>
      <c r="F689" s="24">
        <v>26.092677179999999</v>
      </c>
      <c r="G689" s="23">
        <v>59611.990400000002</v>
      </c>
      <c r="H689" s="23">
        <v>49429.065199999997</v>
      </c>
      <c r="I689" s="92">
        <v>64259.553999999996</v>
      </c>
      <c r="J689" s="93">
        <v>5.6456050879999999</v>
      </c>
      <c r="K689" s="94">
        <f t="shared" si="191"/>
        <v>-5.1560794976576005</v>
      </c>
      <c r="L689" s="94">
        <f t="shared" si="192"/>
        <v>-5.2227200000000007</v>
      </c>
      <c r="M689" s="94">
        <f t="shared" si="193"/>
        <v>-1.0665030597958312</v>
      </c>
      <c r="N689" s="94">
        <f t="shared" si="194"/>
        <v>-5.7996974694534327</v>
      </c>
      <c r="O689" s="95">
        <v>60</v>
      </c>
      <c r="P689" s="96">
        <f t="shared" si="198"/>
        <v>59.818840387893751</v>
      </c>
      <c r="Q689" s="97">
        <v>24.438033777948402</v>
      </c>
      <c r="R689" s="97">
        <v>6.0040983477500101E-2</v>
      </c>
      <c r="S689" s="96">
        <f t="shared" si="199"/>
        <v>0.14696689758296347</v>
      </c>
      <c r="T689" s="98">
        <v>166736</v>
      </c>
      <c r="U689" s="99">
        <f t="shared" si="200"/>
        <v>99739.541709158526</v>
      </c>
      <c r="V689" s="100">
        <f t="shared" si="195"/>
        <v>0.21357423131678424</v>
      </c>
      <c r="W689" s="97">
        <v>2.7871089529782598</v>
      </c>
      <c r="X689" s="97">
        <v>3.6232416388717379</v>
      </c>
      <c r="Y689" s="96">
        <f t="shared" si="201"/>
        <v>0.11305145967920266</v>
      </c>
      <c r="Z689" s="100">
        <f t="shared" si="196"/>
        <v>0.16428787024368016</v>
      </c>
      <c r="AA689" s="93">
        <v>39.034065067334303</v>
      </c>
      <c r="AB689" s="95">
        <v>90</v>
      </c>
      <c r="AC689" s="114">
        <f t="shared" si="202"/>
        <v>90</v>
      </c>
      <c r="AD689" s="79">
        <f t="shared" si="207"/>
        <v>83.834252615339636</v>
      </c>
      <c r="AE689" s="79">
        <f t="shared" si="197"/>
        <v>83.834252615339636</v>
      </c>
      <c r="AF689" s="80">
        <f t="shared" si="203"/>
        <v>139781.87944071271</v>
      </c>
      <c r="AG689" s="96">
        <f t="shared" si="204"/>
        <v>0.20596955638338363</v>
      </c>
      <c r="AH689" s="100">
        <f t="shared" si="205"/>
        <v>0.29931767222893019</v>
      </c>
    </row>
    <row r="690" spans="1:34">
      <c r="A690" s="20">
        <v>2038</v>
      </c>
      <c r="B690" s="20">
        <v>39</v>
      </c>
      <c r="C690" s="20" t="s">
        <v>40</v>
      </c>
      <c r="D690" s="24">
        <v>22.483910000000002</v>
      </c>
      <c r="E690" s="24">
        <v>24.936376242631599</v>
      </c>
      <c r="F690" s="24">
        <v>26.616530000000001</v>
      </c>
      <c r="G690" s="23">
        <v>61112.232900000003</v>
      </c>
      <c r="H690" s="23">
        <v>50243.414199999999</v>
      </c>
      <c r="I690" s="92">
        <v>66101.945300000007</v>
      </c>
      <c r="J690" s="93">
        <v>5.6456050879999999</v>
      </c>
      <c r="K690" s="94">
        <f t="shared" si="191"/>
        <v>-5.2858414724526002</v>
      </c>
      <c r="L690" s="94">
        <f t="shared" si="192"/>
        <v>-5.3601600000000005</v>
      </c>
      <c r="M690" s="94">
        <f t="shared" si="193"/>
        <v>-1.0758550166120977</v>
      </c>
      <c r="N690" s="94">
        <f t="shared" si="194"/>
        <v>-6.0762514010646989</v>
      </c>
      <c r="O690" s="95">
        <v>60</v>
      </c>
      <c r="P690" s="96">
        <f t="shared" si="198"/>
        <v>59.862509571540741</v>
      </c>
      <c r="Q690" s="97">
        <v>24.438033777948402</v>
      </c>
      <c r="R690" s="97">
        <v>6.0040983477500101E-2</v>
      </c>
      <c r="S690" s="96">
        <f t="shared" si="199"/>
        <v>0.14707418693192045</v>
      </c>
      <c r="T690" s="98">
        <v>166736</v>
      </c>
      <c r="U690" s="99">
        <f t="shared" si="200"/>
        <v>99812.353959204163</v>
      </c>
      <c r="V690" s="100">
        <f t="shared" si="195"/>
        <v>0.21373014561183173</v>
      </c>
      <c r="W690" s="97">
        <v>2.7871089529782598</v>
      </c>
      <c r="X690" s="97">
        <v>3.6232416388717379</v>
      </c>
      <c r="Y690" s="96">
        <f t="shared" si="201"/>
        <v>0.11313398994763109</v>
      </c>
      <c r="Z690" s="100">
        <f t="shared" si="196"/>
        <v>0.16440780431679364</v>
      </c>
      <c r="AA690" s="93">
        <v>39.2847477663015</v>
      </c>
      <c r="AB690" s="95">
        <v>90</v>
      </c>
      <c r="AC690" s="114">
        <f t="shared" si="202"/>
        <v>90</v>
      </c>
      <c r="AD690" s="79">
        <f t="shared" si="207"/>
        <v>85.399379365997589</v>
      </c>
      <c r="AE690" s="79">
        <f t="shared" si="197"/>
        <v>85.399379365997589</v>
      </c>
      <c r="AF690" s="80">
        <f t="shared" si="203"/>
        <v>142391.50917968975</v>
      </c>
      <c r="AG690" s="96">
        <f t="shared" si="204"/>
        <v>0.20981486367079899</v>
      </c>
      <c r="AH690" s="100">
        <f t="shared" si="205"/>
        <v>0.30490572342680589</v>
      </c>
    </row>
    <row r="691" spans="1:34">
      <c r="A691" s="20">
        <v>2039</v>
      </c>
      <c r="B691" s="20">
        <v>40</v>
      </c>
      <c r="C691" s="20" t="s">
        <v>40</v>
      </c>
      <c r="D691" s="24">
        <v>23.49821</v>
      </c>
      <c r="E691" s="24">
        <v>25.176910353157901</v>
      </c>
      <c r="F691" s="24">
        <v>27.812895999999999</v>
      </c>
      <c r="G691" s="23">
        <v>62650.231699999997</v>
      </c>
      <c r="H691" s="23">
        <v>51071.179700000001</v>
      </c>
      <c r="I691" s="92">
        <v>67997.159899999999</v>
      </c>
      <c r="J691" s="93">
        <v>5.6456050879999999</v>
      </c>
      <c r="K691" s="94">
        <f t="shared" si="191"/>
        <v>-5.4188691406598002</v>
      </c>
      <c r="L691" s="94">
        <f t="shared" si="192"/>
        <v>-5.4976000000000003</v>
      </c>
      <c r="M691" s="94">
        <f t="shared" si="193"/>
        <v>-1.0862326202766446</v>
      </c>
      <c r="N691" s="94">
        <f t="shared" si="194"/>
        <v>-6.3570966729364446</v>
      </c>
      <c r="O691" s="95">
        <v>60</v>
      </c>
      <c r="P691" s="96">
        <f t="shared" si="198"/>
        <v>59.896116479564057</v>
      </c>
      <c r="Q691" s="97">
        <v>24.438033777948402</v>
      </c>
      <c r="R691" s="97">
        <v>6.0040983477500101E-2</v>
      </c>
      <c r="S691" s="96">
        <f t="shared" si="199"/>
        <v>0.1471567546142345</v>
      </c>
      <c r="T691" s="98">
        <v>166736</v>
      </c>
      <c r="U691" s="99">
        <f t="shared" si="200"/>
        <v>99868.388773365936</v>
      </c>
      <c r="V691" s="100">
        <f t="shared" si="195"/>
        <v>0.21385013405529657</v>
      </c>
      <c r="W691" s="97">
        <v>2.7871089529782598</v>
      </c>
      <c r="X691" s="97">
        <v>3.6232416388717379</v>
      </c>
      <c r="Y691" s="96">
        <f t="shared" si="201"/>
        <v>0.11319750354941115</v>
      </c>
      <c r="Z691" s="100">
        <f t="shared" si="196"/>
        <v>0.16450010311945892</v>
      </c>
      <c r="AA691" s="93">
        <v>39.535430465268703</v>
      </c>
      <c r="AB691" s="95">
        <v>90</v>
      </c>
      <c r="AC691" s="114">
        <f t="shared" si="202"/>
        <v>90</v>
      </c>
      <c r="AD691" s="79">
        <f t="shared" si="207"/>
        <v>86.94692336006284</v>
      </c>
      <c r="AE691" s="79">
        <f t="shared" si="197"/>
        <v>86.94692336006284</v>
      </c>
      <c r="AF691" s="80">
        <f t="shared" si="203"/>
        <v>144971.82213363436</v>
      </c>
      <c r="AG691" s="96">
        <f t="shared" si="204"/>
        <v>0.21361697247474942</v>
      </c>
      <c r="AH691" s="100">
        <f t="shared" si="205"/>
        <v>0.31043099801952906</v>
      </c>
    </row>
    <row r="692" spans="1:34">
      <c r="A692" s="20">
        <v>2040</v>
      </c>
      <c r="B692" s="20">
        <v>41</v>
      </c>
      <c r="C692" s="20" t="s">
        <v>40</v>
      </c>
      <c r="D692" s="24">
        <v>23.311979999999998</v>
      </c>
      <c r="E692" s="24">
        <v>25.308283078947401</v>
      </c>
      <c r="F692" s="24">
        <v>27.242430980000002</v>
      </c>
      <c r="G692" s="23">
        <v>64226.936999999998</v>
      </c>
      <c r="H692" s="23">
        <v>51912.582799999996</v>
      </c>
      <c r="I692" s="92">
        <v>69946.712400000004</v>
      </c>
      <c r="J692" s="93">
        <v>5.6456050879999999</v>
      </c>
      <c r="K692" s="94">
        <f t="shared" si="191"/>
        <v>-5.555244688878</v>
      </c>
      <c r="L692" s="94">
        <f t="shared" si="192"/>
        <v>-5.63504</v>
      </c>
      <c r="M692" s="94">
        <f t="shared" si="193"/>
        <v>-1.0919005651581066</v>
      </c>
      <c r="N692" s="94">
        <f t="shared" si="194"/>
        <v>-6.636580166036107</v>
      </c>
      <c r="O692" s="95">
        <v>60</v>
      </c>
      <c r="P692" s="96">
        <f t="shared" si="198"/>
        <v>59.921412784799152</v>
      </c>
      <c r="Q692" s="97">
        <v>24.438033777948402</v>
      </c>
      <c r="R692" s="97">
        <v>6.0040983477500101E-2</v>
      </c>
      <c r="S692" s="96">
        <f t="shared" si="199"/>
        <v>0.14721890425599632</v>
      </c>
      <c r="T692" s="98">
        <v>166736</v>
      </c>
      <c r="U692" s="99">
        <f t="shared" si="200"/>
        <v>99910.566820862718</v>
      </c>
      <c r="V692" s="100">
        <f t="shared" si="195"/>
        <v>0.21394045073329815</v>
      </c>
      <c r="W692" s="97">
        <v>2.7871089529782598</v>
      </c>
      <c r="X692" s="97">
        <v>3.6232416388717379</v>
      </c>
      <c r="Y692" s="96">
        <f t="shared" si="201"/>
        <v>0.11324531096615099</v>
      </c>
      <c r="Z692" s="100">
        <f t="shared" si="196"/>
        <v>0.1645695774871524</v>
      </c>
      <c r="AA692" s="93">
        <v>39.786113164235999</v>
      </c>
      <c r="AB692" s="95">
        <v>90</v>
      </c>
      <c r="AC692" s="114">
        <f t="shared" si="202"/>
        <v>90</v>
      </c>
      <c r="AD692" s="79">
        <f t="shared" si="207"/>
        <v>88.478636270370842</v>
      </c>
      <c r="AE692" s="79">
        <f t="shared" si="197"/>
        <v>88.478636270370842</v>
      </c>
      <c r="AF692" s="80">
        <f t="shared" si="203"/>
        <v>147525.73897176553</v>
      </c>
      <c r="AG692" s="96">
        <f t="shared" si="204"/>
        <v>0.21738018642132564</v>
      </c>
      <c r="AH692" s="100">
        <f t="shared" si="205"/>
        <v>0.31589975009321908</v>
      </c>
    </row>
    <row r="693" spans="1:34">
      <c r="A693" s="20">
        <v>2041</v>
      </c>
      <c r="B693" s="20">
        <v>42</v>
      </c>
      <c r="C693" s="20" t="s">
        <v>40</v>
      </c>
      <c r="D693" s="24">
        <v>23.274979999999999</v>
      </c>
      <c r="E693" s="24">
        <v>25.207497928421098</v>
      </c>
      <c r="F693" s="24">
        <v>27.460654040000001</v>
      </c>
      <c r="G693" s="23">
        <v>65843.323000000004</v>
      </c>
      <c r="H693" s="23">
        <v>52767.847999999998</v>
      </c>
      <c r="I693" s="92">
        <v>71952.160699999993</v>
      </c>
      <c r="J693" s="93">
        <v>5.6456050879999999</v>
      </c>
      <c r="K693" s="94">
        <f t="shared" si="191"/>
        <v>-5.6950523795620001</v>
      </c>
      <c r="L693" s="94">
        <f t="shared" si="192"/>
        <v>-5.7724799999999998</v>
      </c>
      <c r="M693" s="94">
        <f t="shared" si="193"/>
        <v>-1.0875522906238</v>
      </c>
      <c r="N693" s="94">
        <f t="shared" si="194"/>
        <v>-6.9094795821858002</v>
      </c>
      <c r="O693" s="95">
        <v>60</v>
      </c>
      <c r="P693" s="96">
        <f t="shared" si="198"/>
        <v>59.940163102855912</v>
      </c>
      <c r="Q693" s="97">
        <v>24.438033777948402</v>
      </c>
      <c r="R693" s="97">
        <v>6.0040983477500101E-2</v>
      </c>
      <c r="S693" s="96">
        <f t="shared" si="199"/>
        <v>0.14726497128196381</v>
      </c>
      <c r="T693" s="98">
        <v>166736</v>
      </c>
      <c r="U693" s="99">
        <f t="shared" si="200"/>
        <v>99941.830351177821</v>
      </c>
      <c r="V693" s="100">
        <f t="shared" si="195"/>
        <v>0.21400739594219798</v>
      </c>
      <c r="W693" s="97">
        <v>2.7871089529782598</v>
      </c>
      <c r="X693" s="97">
        <v>3.9019525341695633</v>
      </c>
      <c r="Y693" s="96">
        <f t="shared" si="201"/>
        <v>0.10518926520140273</v>
      </c>
      <c r="Z693" s="100">
        <f t="shared" si="196"/>
        <v>0.15286242567299857</v>
      </c>
      <c r="AA693" s="93">
        <v>40.036795863203203</v>
      </c>
      <c r="AB693" s="95">
        <v>100</v>
      </c>
      <c r="AC693" s="114">
        <f t="shared" si="202"/>
        <v>100</v>
      </c>
      <c r="AD693" s="79">
        <f t="shared" si="207"/>
        <v>90.296282712531507</v>
      </c>
      <c r="AE693" s="79">
        <f t="shared" si="197"/>
        <v>90.296282712531507</v>
      </c>
      <c r="AF693" s="80">
        <f t="shared" si="203"/>
        <v>150556.40994356654</v>
      </c>
      <c r="AG693" s="96">
        <f t="shared" si="204"/>
        <v>0.22184590084799863</v>
      </c>
      <c r="AH693" s="100">
        <f t="shared" si="205"/>
        <v>0.32238938511744997</v>
      </c>
    </row>
    <row r="694" spans="1:34">
      <c r="A694" s="20">
        <v>2042</v>
      </c>
      <c r="B694" s="20">
        <v>43</v>
      </c>
      <c r="C694" s="20" t="s">
        <v>40</v>
      </c>
      <c r="D694" s="24">
        <v>23.465240000000001</v>
      </c>
      <c r="E694" s="24">
        <v>25.101106713684199</v>
      </c>
      <c r="F694" s="24">
        <v>27.43674472</v>
      </c>
      <c r="G694" s="23">
        <v>67500.388099999996</v>
      </c>
      <c r="H694" s="23">
        <v>53637.203800000003</v>
      </c>
      <c r="I694" s="92">
        <v>74015.107300000003</v>
      </c>
      <c r="J694" s="93">
        <v>5.6456050879999999</v>
      </c>
      <c r="K694" s="94">
        <f t="shared" si="191"/>
        <v>-5.8383785683214002</v>
      </c>
      <c r="L694" s="94">
        <f t="shared" si="192"/>
        <v>-5.9099200000000005</v>
      </c>
      <c r="M694" s="94">
        <f t="shared" si="193"/>
        <v>-1.0829621480551912</v>
      </c>
      <c r="N694" s="94">
        <f t="shared" si="194"/>
        <v>-7.1856556283765922</v>
      </c>
      <c r="O694" s="95">
        <v>60</v>
      </c>
      <c r="P694" s="96">
        <f t="shared" si="198"/>
        <v>59.954592053298917</v>
      </c>
      <c r="Q694" s="97">
        <v>24.438033777948402</v>
      </c>
      <c r="R694" s="97">
        <v>6.0040983477500101E-2</v>
      </c>
      <c r="S694" s="96">
        <f t="shared" si="199"/>
        <v>0.14730042128514403</v>
      </c>
      <c r="T694" s="98">
        <v>166736</v>
      </c>
      <c r="U694" s="99">
        <f t="shared" si="200"/>
        <v>99965.888605988497</v>
      </c>
      <c r="V694" s="100">
        <f t="shared" si="195"/>
        <v>0.21405891235374314</v>
      </c>
      <c r="W694" s="97">
        <v>2.7871089529782598</v>
      </c>
      <c r="X694" s="97">
        <v>3.9019525341695633</v>
      </c>
      <c r="Y694" s="96">
        <f t="shared" si="201"/>
        <v>0.10521458663224573</v>
      </c>
      <c r="Z694" s="100">
        <f t="shared" si="196"/>
        <v>0.15289922310981655</v>
      </c>
      <c r="AA694" s="93">
        <v>40.287478562170499</v>
      </c>
      <c r="AB694" s="95">
        <v>100</v>
      </c>
      <c r="AC694" s="114">
        <f t="shared" si="202"/>
        <v>100</v>
      </c>
      <c r="AD694" s="79">
        <f t="shared" si="207"/>
        <v>92.102087306109411</v>
      </c>
      <c r="AE694" s="79">
        <f t="shared" si="197"/>
        <v>92.102087306109411</v>
      </c>
      <c r="AF694" s="80">
        <f t="shared" si="203"/>
        <v>153567.33629071459</v>
      </c>
      <c r="AG694" s="96">
        <f t="shared" si="204"/>
        <v>0.22628252143506233</v>
      </c>
      <c r="AH694" s="100">
        <f t="shared" si="205"/>
        <v>0.32883674059075624</v>
      </c>
    </row>
    <row r="695" spans="1:34">
      <c r="A695" s="20">
        <v>2043</v>
      </c>
      <c r="B695" s="20">
        <v>44</v>
      </c>
      <c r="C695" s="20" t="s">
        <v>40</v>
      </c>
      <c r="D695" s="24">
        <v>22.103929999999998</v>
      </c>
      <c r="E695" s="24">
        <v>25.311495781052599</v>
      </c>
      <c r="F695" s="24">
        <v>27.982209999999998</v>
      </c>
      <c r="G695" s="23">
        <v>69199.156300000002</v>
      </c>
      <c r="H695" s="23">
        <v>54520.882299999997</v>
      </c>
      <c r="I695" s="92">
        <v>76137.200899999996</v>
      </c>
      <c r="J695" s="93">
        <v>5.6456050879999999</v>
      </c>
      <c r="K695" s="94">
        <f t="shared" si="191"/>
        <v>-5.9853118250122002</v>
      </c>
      <c r="L695" s="94">
        <f t="shared" si="192"/>
        <v>-6.0473600000000003</v>
      </c>
      <c r="M695" s="94">
        <f t="shared" si="193"/>
        <v>-1.0920391739777333</v>
      </c>
      <c r="N695" s="94">
        <f t="shared" si="194"/>
        <v>-7.4791059109899338</v>
      </c>
      <c r="O695" s="95">
        <v>60</v>
      </c>
      <c r="P695" s="96">
        <f t="shared" si="198"/>
        <v>59.966133398322768</v>
      </c>
      <c r="Q695" s="97">
        <v>24.438033777948402</v>
      </c>
      <c r="R695" s="97">
        <v>6.0040983477500101E-2</v>
      </c>
      <c r="S695" s="96">
        <f t="shared" si="199"/>
        <v>0.14732877682766357</v>
      </c>
      <c r="T695" s="98">
        <v>166736</v>
      </c>
      <c r="U695" s="99">
        <f t="shared" si="200"/>
        <v>99985.132183027454</v>
      </c>
      <c r="V695" s="100">
        <f t="shared" si="195"/>
        <v>0.21410011900161272</v>
      </c>
      <c r="W695" s="97">
        <v>2.7871089529782598</v>
      </c>
      <c r="X695" s="97">
        <v>3.9019525341695633</v>
      </c>
      <c r="Y695" s="96">
        <f t="shared" si="201"/>
        <v>0.10523484059118826</v>
      </c>
      <c r="Z695" s="100">
        <f t="shared" si="196"/>
        <v>0.15292865642972336</v>
      </c>
      <c r="AA695" s="93">
        <v>40.538161261137702</v>
      </c>
      <c r="AB695" s="95">
        <v>100</v>
      </c>
      <c r="AC695" s="114">
        <f t="shared" si="202"/>
        <v>100</v>
      </c>
      <c r="AD695" s="79">
        <f t="shared" si="207"/>
        <v>93.897483813299118</v>
      </c>
      <c r="AE695" s="79">
        <f t="shared" si="197"/>
        <v>93.897483813299118</v>
      </c>
      <c r="AF695" s="80">
        <f t="shared" si="203"/>
        <v>156560.90861094242</v>
      </c>
      <c r="AG695" s="96">
        <f t="shared" si="204"/>
        <v>0.23069357074464344</v>
      </c>
      <c r="AH695" s="100">
        <f t="shared" si="205"/>
        <v>0.335246935546817</v>
      </c>
    </row>
    <row r="696" spans="1:34">
      <c r="A696" s="20">
        <v>2044</v>
      </c>
      <c r="B696" s="20">
        <v>45</v>
      </c>
      <c r="C696" s="20" t="s">
        <v>40</v>
      </c>
      <c r="D696" s="24">
        <v>23.583169999999999</v>
      </c>
      <c r="E696" s="24">
        <v>25.548138968947399</v>
      </c>
      <c r="F696" s="24">
        <v>27.99258515</v>
      </c>
      <c r="G696" s="23">
        <v>70940.676999999996</v>
      </c>
      <c r="H696" s="23">
        <v>55419.119599999998</v>
      </c>
      <c r="I696" s="92">
        <v>78320.137199999997</v>
      </c>
      <c r="J696" s="93">
        <v>5.6456050879999999</v>
      </c>
      <c r="K696" s="94">
        <f t="shared" si="191"/>
        <v>-6.1359429164380002</v>
      </c>
      <c r="L696" s="94">
        <f t="shared" si="192"/>
        <v>-6.1848000000000001</v>
      </c>
      <c r="M696" s="94">
        <f t="shared" si="193"/>
        <v>-1.1022489076762667</v>
      </c>
      <c r="N696" s="94">
        <f t="shared" si="194"/>
        <v>-7.7773867361142672</v>
      </c>
      <c r="O696" s="95">
        <v>60</v>
      </c>
      <c r="P696" s="96">
        <f t="shared" si="198"/>
        <v>59.974864175815711</v>
      </c>
      <c r="Q696" s="97">
        <v>24.438033777948402</v>
      </c>
      <c r="R696" s="97">
        <v>6.0040983477500101E-2</v>
      </c>
      <c r="S696" s="96">
        <f t="shared" si="199"/>
        <v>0.14735022718131979</v>
      </c>
      <c r="T696" s="98">
        <v>166736</v>
      </c>
      <c r="U696" s="99">
        <f t="shared" si="200"/>
        <v>99999.689532188087</v>
      </c>
      <c r="V696" s="100">
        <f t="shared" si="195"/>
        <v>0.21413129093807554</v>
      </c>
      <c r="W696" s="97">
        <v>2.7871089529782598</v>
      </c>
      <c r="X696" s="97">
        <v>3.9019525341695633</v>
      </c>
      <c r="Y696" s="96">
        <f t="shared" si="201"/>
        <v>0.10525016227237129</v>
      </c>
      <c r="Z696" s="100">
        <f t="shared" si="196"/>
        <v>0.1529509220986254</v>
      </c>
      <c r="AA696" s="93">
        <v>40.788843960104899</v>
      </c>
      <c r="AB696" s="95">
        <v>100</v>
      </c>
      <c r="AC696" s="114">
        <f t="shared" si="202"/>
        <v>100</v>
      </c>
      <c r="AD696" s="79">
        <f t="shared" si="207"/>
        <v>95.682549271988918</v>
      </c>
      <c r="AE696" s="79">
        <f t="shared" si="197"/>
        <v>95.682549271988918</v>
      </c>
      <c r="AF696" s="80">
        <f t="shared" si="203"/>
        <v>159537.25535414345</v>
      </c>
      <c r="AG696" s="96">
        <f t="shared" si="204"/>
        <v>0.23507923804853928</v>
      </c>
      <c r="AH696" s="100">
        <f t="shared" si="205"/>
        <v>0.34162024503790123</v>
      </c>
    </row>
    <row r="697" spans="1:34">
      <c r="A697" s="20">
        <v>2045</v>
      </c>
      <c r="B697" s="20">
        <v>46</v>
      </c>
      <c r="C697" s="20" t="s">
        <v>40</v>
      </c>
      <c r="D697" s="24">
        <v>23.114989999999999</v>
      </c>
      <c r="E697" s="24">
        <v>24.965525627894699</v>
      </c>
      <c r="F697" s="24">
        <v>26.502739999999999</v>
      </c>
      <c r="G697" s="23">
        <v>72726.026199999993</v>
      </c>
      <c r="H697" s="23">
        <v>56332.155400000003</v>
      </c>
      <c r="I697" s="92">
        <v>80565.660699999993</v>
      </c>
      <c r="J697" s="93">
        <v>5.6456050879999999</v>
      </c>
      <c r="K697" s="94">
        <f t="shared" si="191"/>
        <v>-6.2903649101427996</v>
      </c>
      <c r="L697" s="94">
        <f t="shared" si="192"/>
        <v>-6.3222400000000007</v>
      </c>
      <c r="M697" s="94">
        <f t="shared" si="193"/>
        <v>-1.077112637689889</v>
      </c>
      <c r="N697" s="94">
        <f t="shared" si="194"/>
        <v>-8.0441124598326894</v>
      </c>
      <c r="O697" s="95">
        <v>60</v>
      </c>
      <c r="P697" s="96">
        <f t="shared" si="198"/>
        <v>59.98074700858799</v>
      </c>
      <c r="Q697" s="97">
        <v>24.438033777948402</v>
      </c>
      <c r="R697" s="97">
        <v>6.0040983477500101E-2</v>
      </c>
      <c r="S697" s="96">
        <f t="shared" si="199"/>
        <v>0.14736468051535193</v>
      </c>
      <c r="T697" s="98">
        <v>166736</v>
      </c>
      <c r="U697" s="99">
        <f t="shared" si="200"/>
        <v>100009.49833223928</v>
      </c>
      <c r="V697" s="100">
        <f t="shared" si="195"/>
        <v>0.21415229471346067</v>
      </c>
      <c r="W697" s="97">
        <v>2.7871089529782598</v>
      </c>
      <c r="X697" s="97">
        <v>3.9019525341695633</v>
      </c>
      <c r="Y697" s="96">
        <f t="shared" si="201"/>
        <v>0.10526048608239424</v>
      </c>
      <c r="Z697" s="100">
        <f t="shared" si="196"/>
        <v>0.15296592479532906</v>
      </c>
      <c r="AA697" s="93">
        <v>41.039526659072202</v>
      </c>
      <c r="AB697" s="95">
        <v>100</v>
      </c>
      <c r="AC697" s="114">
        <f t="shared" si="202"/>
        <v>100</v>
      </c>
      <c r="AD697" s="79">
        <f t="shared" si="207"/>
        <v>97.457246304989013</v>
      </c>
      <c r="AE697" s="79">
        <f t="shared" si="197"/>
        <v>97.457246304989013</v>
      </c>
      <c r="AF697" s="80">
        <f t="shared" si="203"/>
        <v>162496.31419908648</v>
      </c>
      <c r="AG697" s="96">
        <f t="shared" si="204"/>
        <v>0.23943943151598904</v>
      </c>
      <c r="AH697" s="100">
        <f t="shared" si="205"/>
        <v>0.34795653561433781</v>
      </c>
    </row>
    <row r="698" spans="1:34">
      <c r="A698" s="20">
        <v>2046</v>
      </c>
      <c r="B698" s="20">
        <v>47</v>
      </c>
      <c r="C698" s="20" t="s">
        <v>40</v>
      </c>
      <c r="D698" s="24">
        <v>22.639620000000001</v>
      </c>
      <c r="E698" s="24">
        <v>25.160632275789499</v>
      </c>
      <c r="F698" s="24">
        <v>27.742899999999999</v>
      </c>
      <c r="G698" s="23">
        <v>74556.306899999996</v>
      </c>
      <c r="H698" s="23">
        <v>57260.233500000002</v>
      </c>
      <c r="I698" s="92">
        <v>82875.565700000006</v>
      </c>
      <c r="J698" s="93">
        <v>5.6456050879999999</v>
      </c>
      <c r="K698" s="94">
        <f t="shared" si="191"/>
        <v>-6.4486732090086001</v>
      </c>
      <c r="L698" s="94">
        <f t="shared" si="192"/>
        <v>-6.4596800000000005</v>
      </c>
      <c r="M698" s="94">
        <f t="shared" si="193"/>
        <v>-1.0855303189066623</v>
      </c>
      <c r="N698" s="94">
        <f t="shared" si="194"/>
        <v>-8.3482784399152621</v>
      </c>
      <c r="O698" s="95">
        <v>60</v>
      </c>
      <c r="P698" s="96">
        <f t="shared" si="198"/>
        <v>59.985795133381814</v>
      </c>
      <c r="Q698" s="97">
        <v>24.438033777948402</v>
      </c>
      <c r="R698" s="97">
        <v>6.0040983477500101E-2</v>
      </c>
      <c r="S698" s="96">
        <f t="shared" si="199"/>
        <v>0.14737708308341826</v>
      </c>
      <c r="T698" s="98">
        <v>166736</v>
      </c>
      <c r="U698" s="99">
        <f t="shared" si="200"/>
        <v>100017.9153735955</v>
      </c>
      <c r="V698" s="100">
        <f t="shared" si="195"/>
        <v>0.21417031828873292</v>
      </c>
      <c r="W698" s="97">
        <v>2.7871089529782598</v>
      </c>
      <c r="X698" s="97">
        <v>3.9019525341695633</v>
      </c>
      <c r="Y698" s="96">
        <f t="shared" si="201"/>
        <v>0.10526934505958448</v>
      </c>
      <c r="Z698" s="100">
        <f t="shared" si="196"/>
        <v>0.1529787987776664</v>
      </c>
      <c r="AA698" s="93">
        <v>41.290209358039398</v>
      </c>
      <c r="AB698" s="95">
        <v>100</v>
      </c>
      <c r="AC698" s="114">
        <f t="shared" si="202"/>
        <v>100</v>
      </c>
      <c r="AD698" s="79">
        <f t="shared" si="207"/>
        <v>99.223588149041646</v>
      </c>
      <c r="AE698" s="79">
        <f t="shared" si="197"/>
        <v>99.223588149041646</v>
      </c>
      <c r="AF698" s="80">
        <f t="shared" si="203"/>
        <v>165441.44193618608</v>
      </c>
      <c r="AG698" s="96">
        <f t="shared" si="204"/>
        <v>0.2437790974006511</v>
      </c>
      <c r="AH698" s="100">
        <f t="shared" si="205"/>
        <v>0.3542629952370917</v>
      </c>
    </row>
    <row r="699" spans="1:34">
      <c r="A699" s="20">
        <v>2047</v>
      </c>
      <c r="B699" s="20">
        <v>48</v>
      </c>
      <c r="C699" s="20" t="s">
        <v>40</v>
      </c>
      <c r="D699" s="24">
        <v>23.308160000000001</v>
      </c>
      <c r="E699" s="24">
        <v>25.194302864210499</v>
      </c>
      <c r="F699" s="24">
        <v>27.669229999999999</v>
      </c>
      <c r="G699" s="23">
        <v>76432.649999999994</v>
      </c>
      <c r="H699" s="23">
        <v>58203.601900000001</v>
      </c>
      <c r="I699" s="92">
        <v>85251.698300000004</v>
      </c>
      <c r="J699" s="93">
        <v>5.6456050879999999</v>
      </c>
      <c r="K699" s="94">
        <f t="shared" si="191"/>
        <v>-6.6109656290999999</v>
      </c>
      <c r="L699" s="94">
        <f t="shared" si="192"/>
        <v>-6.5971200000000003</v>
      </c>
      <c r="M699" s="94">
        <f t="shared" si="193"/>
        <v>-1.0869830027734979</v>
      </c>
      <c r="N699" s="94">
        <f t="shared" si="194"/>
        <v>-8.6494635438734981</v>
      </c>
      <c r="O699" s="95">
        <v>60</v>
      </c>
      <c r="P699" s="96">
        <f t="shared" si="198"/>
        <v>59.989488592543516</v>
      </c>
      <c r="Q699" s="97">
        <v>24.438033777948402</v>
      </c>
      <c r="R699" s="97">
        <v>6.0040983477500101E-2</v>
      </c>
      <c r="S699" s="96">
        <f t="shared" si="199"/>
        <v>0.14738615741904271</v>
      </c>
      <c r="T699" s="98">
        <v>166736</v>
      </c>
      <c r="U699" s="99">
        <f t="shared" si="200"/>
        <v>100024.07369966335</v>
      </c>
      <c r="V699" s="100">
        <f t="shared" si="195"/>
        <v>0.2141835052327834</v>
      </c>
      <c r="W699" s="97">
        <v>2.7871089529782598</v>
      </c>
      <c r="X699" s="97">
        <v>3.9019525341695633</v>
      </c>
      <c r="Y699" s="96">
        <f t="shared" si="201"/>
        <v>0.10527582672788766</v>
      </c>
      <c r="Z699" s="100">
        <f t="shared" si="196"/>
        <v>0.15298821802341675</v>
      </c>
      <c r="AA699" s="93">
        <v>41.540892057006701</v>
      </c>
      <c r="AB699" s="95">
        <v>100</v>
      </c>
      <c r="AC699" s="114">
        <f t="shared" si="202"/>
        <v>100</v>
      </c>
      <c r="AD699" s="79">
        <f t="shared" si="207"/>
        <v>100.98105484649315</v>
      </c>
      <c r="AE699" s="79">
        <f t="shared" si="197"/>
        <v>100</v>
      </c>
      <c r="AF699" s="80">
        <f t="shared" si="203"/>
        <v>166736</v>
      </c>
      <c r="AG699" s="96">
        <f t="shared" si="204"/>
        <v>0.2456866375709732</v>
      </c>
      <c r="AH699" s="100">
        <f t="shared" si="205"/>
        <v>0.35703505773744121</v>
      </c>
    </row>
    <row r="700" spans="1:34">
      <c r="A700" s="20">
        <v>2048</v>
      </c>
      <c r="B700" s="20">
        <v>49</v>
      </c>
      <c r="C700" s="20" t="s">
        <v>40</v>
      </c>
      <c r="D700" s="24">
        <v>23.408010000000001</v>
      </c>
      <c r="E700" s="24">
        <v>25.184711437894698</v>
      </c>
      <c r="F700" s="24">
        <v>27.368337929999999</v>
      </c>
      <c r="G700" s="23">
        <v>78356.214500000002</v>
      </c>
      <c r="H700" s="23">
        <v>59162.512300000002</v>
      </c>
      <c r="I700" s="92">
        <v>87695.957200000004</v>
      </c>
      <c r="J700" s="93">
        <v>5.6456050879999999</v>
      </c>
      <c r="K700" s="94">
        <f t="shared" si="191"/>
        <v>-6.7773424169630001</v>
      </c>
      <c r="L700" s="94">
        <f t="shared" si="192"/>
        <v>-6.7345600000000001</v>
      </c>
      <c r="M700" s="94">
        <f t="shared" si="193"/>
        <v>-1.0865691902765289</v>
      </c>
      <c r="N700" s="94">
        <f t="shared" si="194"/>
        <v>-8.9528665192395298</v>
      </c>
      <c r="O700" s="95">
        <v>60</v>
      </c>
      <c r="P700" s="96">
        <f t="shared" si="198"/>
        <v>59.992239056091172</v>
      </c>
      <c r="Q700" s="97">
        <v>24.438033777948402</v>
      </c>
      <c r="R700" s="97">
        <v>6.0040983477500101E-2</v>
      </c>
      <c r="S700" s="96">
        <f t="shared" si="199"/>
        <v>0.14739291494045054</v>
      </c>
      <c r="T700" s="98">
        <v>166736</v>
      </c>
      <c r="U700" s="99">
        <f t="shared" si="200"/>
        <v>100028.65971256419</v>
      </c>
      <c r="V700" s="100">
        <f t="shared" si="195"/>
        <v>0.21419332535189889</v>
      </c>
      <c r="W700" s="97">
        <v>2.7871089529782598</v>
      </c>
      <c r="X700" s="97">
        <v>3.9019525341695633</v>
      </c>
      <c r="Y700" s="96">
        <f t="shared" si="201"/>
        <v>0.10528065352889326</v>
      </c>
      <c r="Z700" s="100">
        <f t="shared" si="196"/>
        <v>0.15299523239421348</v>
      </c>
      <c r="AA700" s="93">
        <v>41.791574755973897</v>
      </c>
      <c r="AB700" s="95">
        <v>100</v>
      </c>
      <c r="AC700" s="114">
        <f t="shared" si="202"/>
        <v>100</v>
      </c>
      <c r="AD700" s="79">
        <f t="shared" si="207"/>
        <v>101.74900322086845</v>
      </c>
      <c r="AE700" s="79">
        <f t="shared" si="197"/>
        <v>100</v>
      </c>
      <c r="AF700" s="80">
        <f t="shared" si="203"/>
        <v>166736</v>
      </c>
      <c r="AG700" s="96">
        <f t="shared" si="204"/>
        <v>0.2456866375709732</v>
      </c>
      <c r="AH700" s="100">
        <f t="shared" si="205"/>
        <v>0.35703505773744121</v>
      </c>
    </row>
    <row r="701" spans="1:34">
      <c r="A701" s="20">
        <v>2049</v>
      </c>
      <c r="B701" s="20">
        <v>50</v>
      </c>
      <c r="C701" s="20" t="s">
        <v>40</v>
      </c>
      <c r="D701" s="24">
        <v>23.64752</v>
      </c>
      <c r="E701" s="24">
        <v>25.5873436884211</v>
      </c>
      <c r="F701" s="24">
        <v>27.89716598</v>
      </c>
      <c r="G701" s="23">
        <v>80328.188999999998</v>
      </c>
      <c r="H701" s="23">
        <v>60137.2209</v>
      </c>
      <c r="I701" s="92">
        <v>90210.295599999998</v>
      </c>
      <c r="J701" s="93">
        <v>5.6456050879999999</v>
      </c>
      <c r="K701" s="94">
        <f t="shared" si="191"/>
        <v>-6.9479063793659996</v>
      </c>
      <c r="L701" s="94">
        <f t="shared" si="192"/>
        <v>-6.8719999999999999</v>
      </c>
      <c r="M701" s="94">
        <f t="shared" si="193"/>
        <v>-1.1039403560932399</v>
      </c>
      <c r="N701" s="94">
        <f t="shared" si="194"/>
        <v>-9.2782416474592395</v>
      </c>
      <c r="O701" s="95">
        <v>60</v>
      </c>
      <c r="P701" s="96">
        <f t="shared" si="198"/>
        <v>59.994394407484791</v>
      </c>
      <c r="Q701" s="97">
        <v>24.438033777948402</v>
      </c>
      <c r="R701" s="97">
        <v>6.0040983477500101E-2</v>
      </c>
      <c r="S701" s="96">
        <f t="shared" si="199"/>
        <v>0.14739821035081738</v>
      </c>
      <c r="T701" s="98">
        <v>166736</v>
      </c>
      <c r="U701" s="99">
        <f t="shared" si="200"/>
        <v>100032.25345926384</v>
      </c>
      <c r="V701" s="100">
        <f t="shared" si="195"/>
        <v>0.21420102071199149</v>
      </c>
      <c r="W701" s="97">
        <v>2.7871089529782598</v>
      </c>
      <c r="X701" s="97">
        <v>3.9019525341695633</v>
      </c>
      <c r="Y701" s="96">
        <f t="shared" si="201"/>
        <v>0.10528443596486957</v>
      </c>
      <c r="Z701" s="100">
        <f t="shared" si="196"/>
        <v>0.15300072907999393</v>
      </c>
      <c r="AA701" s="93">
        <v>42.042257454941101</v>
      </c>
      <c r="AB701" s="95">
        <v>100</v>
      </c>
      <c r="AC701" s="114">
        <f t="shared" si="202"/>
        <v>100</v>
      </c>
      <c r="AD701" s="79">
        <f t="shared" si="207"/>
        <v>101.74088762774538</v>
      </c>
      <c r="AE701" s="79">
        <f t="shared" si="197"/>
        <v>100</v>
      </c>
      <c r="AF701" s="80">
        <f t="shared" si="203"/>
        <v>166736</v>
      </c>
      <c r="AG701" s="96">
        <f t="shared" si="204"/>
        <v>0.2456866375709732</v>
      </c>
      <c r="AH701" s="100">
        <f t="shared" si="205"/>
        <v>0.35703505773744121</v>
      </c>
    </row>
    <row r="702" spans="1:34">
      <c r="A702" s="20">
        <v>2050</v>
      </c>
      <c r="B702" s="20">
        <v>51</v>
      </c>
      <c r="C702" s="20" t="s">
        <v>40</v>
      </c>
      <c r="D702" s="24">
        <v>23.38466</v>
      </c>
      <c r="E702" s="24">
        <v>25.529327710526299</v>
      </c>
      <c r="F702" s="24">
        <v>28.031122539999998</v>
      </c>
      <c r="G702" s="23">
        <v>82349.791800000006</v>
      </c>
      <c r="H702" s="23">
        <v>61127.9879</v>
      </c>
      <c r="I702" s="92">
        <v>92796.722800000003</v>
      </c>
      <c r="J702" s="93">
        <v>5.6456050879999999</v>
      </c>
      <c r="K702" s="94">
        <f t="shared" si="191"/>
        <v>-7.1227628919492005</v>
      </c>
      <c r="L702" s="94">
        <f t="shared" si="192"/>
        <v>-7.0094400000000006</v>
      </c>
      <c r="M702" s="94">
        <f t="shared" si="193"/>
        <v>-1.1014373147429468</v>
      </c>
      <c r="N702" s="94">
        <f t="shared" si="194"/>
        <v>-9.5880351186921491</v>
      </c>
      <c r="O702" s="95">
        <v>60</v>
      </c>
      <c r="P702" s="96">
        <f t="shared" si="198"/>
        <v>59.995887643668496</v>
      </c>
      <c r="Q702" s="97">
        <v>24.438033777948402</v>
      </c>
      <c r="R702" s="97">
        <v>6.0040983477500101E-2</v>
      </c>
      <c r="S702" s="96">
        <f t="shared" si="199"/>
        <v>0.14740187903258811</v>
      </c>
      <c r="T702" s="98">
        <v>166736</v>
      </c>
      <c r="U702" s="99">
        <f t="shared" si="200"/>
        <v>100034.74322154711</v>
      </c>
      <c r="V702" s="100">
        <f t="shared" si="195"/>
        <v>0.21420635208866218</v>
      </c>
      <c r="W702" s="97">
        <v>2.7871089529782598</v>
      </c>
      <c r="X702" s="97">
        <v>3.9019525341695633</v>
      </c>
      <c r="Y702" s="96">
        <f t="shared" si="201"/>
        <v>0.10528705645184866</v>
      </c>
      <c r="Z702" s="100">
        <f t="shared" si="196"/>
        <v>0.15300453720618726</v>
      </c>
      <c r="AA702" s="93">
        <v>42.292940153908397</v>
      </c>
      <c r="AB702" s="95">
        <v>100</v>
      </c>
      <c r="AC702" s="114">
        <f t="shared" si="202"/>
        <v>100</v>
      </c>
      <c r="AD702" s="79">
        <f t="shared" si="207"/>
        <v>101.73270503156647</v>
      </c>
      <c r="AE702" s="79">
        <f t="shared" si="197"/>
        <v>100</v>
      </c>
      <c r="AF702" s="80">
        <f t="shared" si="203"/>
        <v>166736</v>
      </c>
      <c r="AG702" s="96">
        <f t="shared" si="204"/>
        <v>0.2456866375709732</v>
      </c>
      <c r="AH702" s="100">
        <f t="shared" si="205"/>
        <v>0.35703505773744121</v>
      </c>
    </row>
    <row r="703" spans="1:34">
      <c r="A703" s="20">
        <v>2016</v>
      </c>
      <c r="B703" s="20">
        <v>17</v>
      </c>
      <c r="C703" s="20" t="s">
        <v>42</v>
      </c>
      <c r="D703" s="24">
        <v>13.995609999999999</v>
      </c>
      <c r="E703" s="24">
        <v>16.703479745789501</v>
      </c>
      <c r="F703" s="24">
        <v>18.842929999999999</v>
      </c>
      <c r="G703" s="23">
        <v>47339.045400000003</v>
      </c>
      <c r="H703" s="23">
        <v>47163.956400000003</v>
      </c>
      <c r="I703" s="92">
        <v>47475.252200000003</v>
      </c>
      <c r="J703" s="93">
        <v>8.7149259109999999</v>
      </c>
      <c r="K703" s="94">
        <f t="shared" si="191"/>
        <v>-4.0945433928276005</v>
      </c>
      <c r="L703" s="94">
        <f t="shared" si="192"/>
        <v>-2.3364799999999999</v>
      </c>
      <c r="M703" s="94">
        <f t="shared" si="193"/>
        <v>-0.72065493015234228</v>
      </c>
      <c r="N703" s="94">
        <f t="shared" si="194"/>
        <v>1.5632475880200571</v>
      </c>
      <c r="O703" s="95">
        <v>30</v>
      </c>
      <c r="P703" s="96">
        <f t="shared" si="198"/>
        <v>5.1954339921752482</v>
      </c>
      <c r="Q703" s="97">
        <v>5.2068131228291996</v>
      </c>
      <c r="R703" s="97">
        <v>0.17967130625185099</v>
      </c>
      <c r="S703" s="96">
        <f t="shared" si="199"/>
        <v>0.17927864701473686</v>
      </c>
      <c r="T703" s="98">
        <v>7752627</v>
      </c>
      <c r="U703" s="99">
        <f t="shared" si="200"/>
        <v>402782.61844455614</v>
      </c>
      <c r="V703" s="100">
        <f t="shared" si="195"/>
        <v>0.86248629829184975</v>
      </c>
      <c r="W703" s="97">
        <v>3.4653320085822501</v>
      </c>
      <c r="X703" s="97">
        <v>3.4653320085822501</v>
      </c>
      <c r="Y703" s="96">
        <f t="shared" si="201"/>
        <v>0.17927864701473686</v>
      </c>
      <c r="Z703" s="100">
        <f t="shared" si="196"/>
        <v>0.86248629829184975</v>
      </c>
      <c r="AA703" s="93">
        <v>15.414069654030801</v>
      </c>
      <c r="AC703" s="114">
        <f t="shared" si="202"/>
        <v>15.414069654030801</v>
      </c>
      <c r="AD703" s="79">
        <f>O703/(EXP(N703)+1)</f>
        <v>5.1954339921752482</v>
      </c>
      <c r="AE703" s="79">
        <f t="shared" si="197"/>
        <v>5.1954339921752482</v>
      </c>
      <c r="AF703" s="80">
        <f t="shared" si="203"/>
        <v>402782.61844455614</v>
      </c>
      <c r="AG703" s="96">
        <f t="shared" si="204"/>
        <v>0.17927864701473686</v>
      </c>
      <c r="AH703" s="100">
        <f t="shared" si="205"/>
        <v>0.86248629829184975</v>
      </c>
    </row>
    <row r="704" spans="1:34">
      <c r="A704" s="20">
        <v>2017</v>
      </c>
      <c r="B704" s="20">
        <v>18</v>
      </c>
      <c r="C704" s="20" t="s">
        <v>42</v>
      </c>
      <c r="D704" s="24">
        <v>14.863009999999999</v>
      </c>
      <c r="E704" s="24">
        <v>17.049577044210501</v>
      </c>
      <c r="F704" s="24">
        <v>19.53012</v>
      </c>
      <c r="G704" s="23">
        <v>48087.545100000003</v>
      </c>
      <c r="H704" s="23">
        <v>47732.4882</v>
      </c>
      <c r="I704" s="92">
        <v>48364.664100000002</v>
      </c>
      <c r="J704" s="93">
        <v>8.7149259109999999</v>
      </c>
      <c r="K704" s="94">
        <f t="shared" si="191"/>
        <v>-4.1592841258794007</v>
      </c>
      <c r="L704" s="94">
        <f t="shared" si="192"/>
        <v>-2.4739200000000001</v>
      </c>
      <c r="M704" s="94">
        <f t="shared" si="193"/>
        <v>-0.7355869519954179</v>
      </c>
      <c r="N704" s="94">
        <f t="shared" si="194"/>
        <v>1.3461348331251812</v>
      </c>
      <c r="O704" s="95">
        <v>30</v>
      </c>
      <c r="P704" s="96">
        <f t="shared" si="198"/>
        <v>6.1950899310571108</v>
      </c>
      <c r="Q704" s="97">
        <v>5.2068131228291996</v>
      </c>
      <c r="R704" s="97">
        <v>0.17967130625185099</v>
      </c>
      <c r="S704" s="96">
        <f t="shared" si="199"/>
        <v>0.21377373721757695</v>
      </c>
      <c r="T704" s="98">
        <v>7752627</v>
      </c>
      <c r="U704" s="99">
        <f t="shared" si="200"/>
        <v>480282.21466941497</v>
      </c>
      <c r="V704" s="100">
        <f t="shared" si="195"/>
        <v>1.0284376993856197</v>
      </c>
      <c r="W704" s="97">
        <v>3.4653320085822501</v>
      </c>
      <c r="X704" s="97">
        <v>3.4653320085822501</v>
      </c>
      <c r="Y704" s="96">
        <f t="shared" si="201"/>
        <v>0.21377373721757698</v>
      </c>
      <c r="Z704" s="100">
        <f t="shared" si="196"/>
        <v>1.0284376993856197</v>
      </c>
      <c r="AA704" s="93">
        <v>16.517688676489801</v>
      </c>
      <c r="AC704" s="114">
        <f t="shared" si="202"/>
        <v>16.517688676489801</v>
      </c>
      <c r="AD704" s="79">
        <f t="shared" ref="AD704:AD707" si="208">O704/(EXP(N704)+1)</f>
        <v>6.1950899310571108</v>
      </c>
      <c r="AE704" s="79">
        <f t="shared" si="197"/>
        <v>6.1950899310571108</v>
      </c>
      <c r="AF704" s="80">
        <f t="shared" si="203"/>
        <v>480282.21466941497</v>
      </c>
      <c r="AG704" s="96">
        <f t="shared" si="204"/>
        <v>0.21377373721757698</v>
      </c>
      <c r="AH704" s="100">
        <f t="shared" si="205"/>
        <v>1.0284376993856197</v>
      </c>
    </row>
    <row r="705" spans="1:34">
      <c r="A705" s="20">
        <v>2018</v>
      </c>
      <c r="B705" s="20">
        <v>19</v>
      </c>
      <c r="C705" s="20" t="s">
        <v>42</v>
      </c>
      <c r="D705" s="24">
        <v>14.909829999999999</v>
      </c>
      <c r="E705" s="24">
        <v>16.803867670526301</v>
      </c>
      <c r="F705" s="24">
        <v>20.23536</v>
      </c>
      <c r="G705" s="23">
        <v>48847.879800000002</v>
      </c>
      <c r="H705" s="23">
        <v>48307.873299999999</v>
      </c>
      <c r="I705" s="92">
        <v>49270.738499999999</v>
      </c>
      <c r="J705" s="93">
        <v>8.7149259109999999</v>
      </c>
      <c r="K705" s="94">
        <f t="shared" si="191"/>
        <v>-4.2250485154212001</v>
      </c>
      <c r="L705" s="94">
        <f t="shared" si="192"/>
        <v>-2.6113600000000003</v>
      </c>
      <c r="M705" s="94">
        <f t="shared" si="193"/>
        <v>-0.7249860667771868</v>
      </c>
      <c r="N705" s="94">
        <f t="shared" si="194"/>
        <v>1.1535313288016127</v>
      </c>
      <c r="O705" s="95">
        <v>30</v>
      </c>
      <c r="P705" s="96">
        <f t="shared" si="198"/>
        <v>7.1953398795526118</v>
      </c>
      <c r="Q705" s="97">
        <v>5.2068131228291996</v>
      </c>
      <c r="R705" s="97">
        <v>0.17967130625185099</v>
      </c>
      <c r="S705" s="96">
        <f t="shared" si="199"/>
        <v>0.24828932488800246</v>
      </c>
      <c r="T705" s="98">
        <v>7752627</v>
      </c>
      <c r="U705" s="99">
        <f t="shared" si="200"/>
        <v>557827.86224396329</v>
      </c>
      <c r="V705" s="100">
        <f t="shared" si="195"/>
        <v>1.1944877111351286</v>
      </c>
      <c r="W705" s="97">
        <v>3.4653320085822501</v>
      </c>
      <c r="X705" s="97">
        <v>3.4653320085822501</v>
      </c>
      <c r="Y705" s="96">
        <f t="shared" si="201"/>
        <v>0.24828932488800251</v>
      </c>
      <c r="Z705" s="100">
        <f t="shared" si="196"/>
        <v>1.1944877111351286</v>
      </c>
      <c r="AA705" s="93">
        <v>17.621307698949298</v>
      </c>
      <c r="AC705" s="114">
        <f t="shared" si="202"/>
        <v>17.621307698949298</v>
      </c>
      <c r="AD705" s="79">
        <f t="shared" si="208"/>
        <v>7.1953398795526118</v>
      </c>
      <c r="AE705" s="79">
        <f t="shared" si="197"/>
        <v>7.1953398795526118</v>
      </c>
      <c r="AF705" s="80">
        <f t="shared" si="203"/>
        <v>557827.86224396329</v>
      </c>
      <c r="AG705" s="96">
        <f t="shared" si="204"/>
        <v>0.24828932488800251</v>
      </c>
      <c r="AH705" s="100">
        <f t="shared" si="205"/>
        <v>1.1944877111351286</v>
      </c>
    </row>
    <row r="706" spans="1:34">
      <c r="A706" s="20">
        <v>2019</v>
      </c>
      <c r="B706" s="20">
        <v>20</v>
      </c>
      <c r="C706" s="20" t="s">
        <v>42</v>
      </c>
      <c r="D706" s="24">
        <v>14.00559</v>
      </c>
      <c r="E706" s="24">
        <v>17.0810197010526</v>
      </c>
      <c r="F706" s="24">
        <v>19.503980330000001</v>
      </c>
      <c r="G706" s="23">
        <v>49620.236400000002</v>
      </c>
      <c r="H706" s="23">
        <v>48890.194199999998</v>
      </c>
      <c r="I706" s="92">
        <v>50193.787499999999</v>
      </c>
      <c r="J706" s="93">
        <v>8.7149259109999999</v>
      </c>
      <c r="K706" s="94">
        <f t="shared" si="191"/>
        <v>-4.2918527271815998</v>
      </c>
      <c r="L706" s="94">
        <f t="shared" si="192"/>
        <v>-2.7488000000000001</v>
      </c>
      <c r="M706" s="94">
        <f t="shared" si="193"/>
        <v>-0.73694351398221347</v>
      </c>
      <c r="N706" s="94">
        <f t="shared" si="194"/>
        <v>0.93732966983618649</v>
      </c>
      <c r="O706" s="95">
        <v>30</v>
      </c>
      <c r="P706" s="96">
        <f t="shared" si="198"/>
        <v>8.4432015683904726</v>
      </c>
      <c r="Q706" s="97">
        <v>5.2068131228291996</v>
      </c>
      <c r="R706" s="97">
        <v>0.17967130625185099</v>
      </c>
      <c r="S706" s="96">
        <f t="shared" si="199"/>
        <v>0.29134924164824028</v>
      </c>
      <c r="T706" s="98">
        <v>7752627</v>
      </c>
      <c r="U706" s="99">
        <f t="shared" si="200"/>
        <v>654569.92445546319</v>
      </c>
      <c r="V706" s="100">
        <f t="shared" si="195"/>
        <v>1.401643380980405</v>
      </c>
      <c r="W706" s="97">
        <v>3.4653320085822501</v>
      </c>
      <c r="X706" s="97">
        <v>3.4653320085822501</v>
      </c>
      <c r="Y706" s="96">
        <f t="shared" si="201"/>
        <v>0.29134924164824028</v>
      </c>
      <c r="Z706" s="100">
        <f t="shared" si="196"/>
        <v>1.401643380980405</v>
      </c>
      <c r="AA706" s="93">
        <v>18.724926721408298</v>
      </c>
      <c r="AC706" s="114">
        <f t="shared" si="202"/>
        <v>18.724926721408298</v>
      </c>
      <c r="AD706" s="79">
        <f t="shared" si="208"/>
        <v>8.4432015683904726</v>
      </c>
      <c r="AE706" s="79">
        <f t="shared" si="197"/>
        <v>8.4432015683904726</v>
      </c>
      <c r="AF706" s="80">
        <f t="shared" si="203"/>
        <v>654569.92445546319</v>
      </c>
      <c r="AG706" s="96">
        <f t="shared" si="204"/>
        <v>0.29134924164824028</v>
      </c>
      <c r="AH706" s="100">
        <f t="shared" si="205"/>
        <v>1.401643380980405</v>
      </c>
    </row>
    <row r="707" spans="1:34">
      <c r="A707" s="20">
        <v>2020</v>
      </c>
      <c r="B707" s="20">
        <v>21</v>
      </c>
      <c r="C707" s="20" t="s">
        <v>42</v>
      </c>
      <c r="D707" s="24">
        <v>14.638450000000001</v>
      </c>
      <c r="E707" s="24">
        <v>16.724957876315798</v>
      </c>
      <c r="F707" s="24">
        <v>19.3929127</v>
      </c>
      <c r="G707" s="23">
        <v>50404.805200000003</v>
      </c>
      <c r="H707" s="23">
        <v>49479.534699999997</v>
      </c>
      <c r="I707" s="92">
        <v>51134.129000000001</v>
      </c>
      <c r="J707" s="93">
        <v>8.7149259109999999</v>
      </c>
      <c r="K707" s="94">
        <f t="shared" ref="K707:K770" si="209">G707*$AL$3</f>
        <v>-4.3597132209688008</v>
      </c>
      <c r="L707" s="94">
        <f t="shared" ref="L707:L770" si="210">B707*$AL$5</f>
        <v>-2.8862399999999999</v>
      </c>
      <c r="M707" s="94">
        <f t="shared" ref="M707:M770" si="211">E707*$AL$4</f>
        <v>-0.72158158261576888</v>
      </c>
      <c r="N707" s="94">
        <f t="shared" ref="N707:N770" si="212">SUM(J707:M707)</f>
        <v>0.74739110741543036</v>
      </c>
      <c r="O707" s="95">
        <v>30</v>
      </c>
      <c r="P707" s="96">
        <f t="shared" si="198"/>
        <v>9.6417009297876763</v>
      </c>
      <c r="Q707" s="97">
        <v>5.2068131228291996</v>
      </c>
      <c r="R707" s="97">
        <v>0.17967130625185099</v>
      </c>
      <c r="S707" s="96">
        <f t="shared" si="199"/>
        <v>0.332705814416352</v>
      </c>
      <c r="T707" s="98">
        <v>7752627</v>
      </c>
      <c r="U707" s="99">
        <f t="shared" si="200"/>
        <v>747485.10954197054</v>
      </c>
      <c r="V707" s="100">
        <f t="shared" ref="V707:V770" si="213">(U707*$AM$12/$AM$13*10^(-6))*($AM$11/$AP$11)+(U707*$AN$12/$AN$13*10^(-6))*($AN$11/$AP$11)+(U707*$AO$12/$AO$13*10^(-6))*($AO$11/$AP$11)+(U707*$AL$12/$AL$13*10^(-6))*($AL$11/$AP$11)</f>
        <v>1.6006044839938287</v>
      </c>
      <c r="W707" s="97">
        <v>3.4653320085822501</v>
      </c>
      <c r="X707" s="97">
        <v>3.4653320085822501</v>
      </c>
      <c r="Y707" s="96">
        <f t="shared" si="201"/>
        <v>0.33270581441635205</v>
      </c>
      <c r="Z707" s="100">
        <f t="shared" ref="Z707:Z770" si="214">IF(AND(A707&gt;=2000,A707&lt;=2020),(U707*$AM$12/$AM$13*10^(-6))*($AM$11/$AP$11)+(U707*$AN$12/$AN$13*10^(-6))*($AN$11/$AP$11)+(U707*$AO$12/$AO$13*10^(-6))*($AO$11/$AP$11)+(U707*$AL$12/$AL$13*10^(-6))*($AL$11/$AP$11),IF(AND(A707&gt;=2021,A707&lt;=2030),(U707*$AM$12/$AM$14*10^(-6))*($AM$11/$AP$11)+(U707*$AN$12/$AN$14*10^(-6))*($AN$11/$AP$11)+(U707*$AO$12/$AO$14*10^(-6))*($AO$11/$AP$11)+(U707*$AL$12/$AL$14*10^(-6))*($AL$11/$AP$11),IF(AND(A707&gt;=2031,A707&lt;=2040),(U707*$AM$12/$AM$15*10^(-6))*($AM$11/$AP$11)+(U707*$AN$12/$AN$15*10^(-6))*($AN$11/$AP$11)+(U707*$AO$12/$AO$15*10^(-6))*($AO$11/$AP$11)+(U707*$AL$12/$AL$15*10^(-6))*($AL$11/$AP$11),(U707*$AM$12/$AM$16*10^(-6))*($AM$11/$AP$11)+(U707*$AN$12/$AN$16*10^(-6))*($AN$11/$AP$11)+(U707*$AO$12/$AO$16*10^(-6))*($AO$11/$AP$11)+(U707*$AL$12/$AL$16*10^(-6))*($AL$11/$AP$11))))</f>
        <v>1.6006044839938287</v>
      </c>
      <c r="AA707" s="93">
        <v>19.828545743867799</v>
      </c>
      <c r="AC707" s="114">
        <f t="shared" si="202"/>
        <v>19.828545743867799</v>
      </c>
      <c r="AD707" s="79">
        <f t="shared" si="208"/>
        <v>9.6417009297876763</v>
      </c>
      <c r="AE707" s="79">
        <f t="shared" ref="AE707:AE770" si="215">IF(AD707&lt;100,AD707,100)</f>
        <v>9.6417009297876763</v>
      </c>
      <c r="AF707" s="80">
        <f t="shared" si="203"/>
        <v>747485.10954197054</v>
      </c>
      <c r="AG707" s="96">
        <f t="shared" si="204"/>
        <v>0.33270581441635205</v>
      </c>
      <c r="AH707" s="100">
        <f t="shared" si="205"/>
        <v>1.6006044839938287</v>
      </c>
    </row>
    <row r="708" spans="1:34">
      <c r="A708" s="20">
        <v>2021</v>
      </c>
      <c r="B708" s="20">
        <v>22</v>
      </c>
      <c r="C708" s="20" t="s">
        <v>42</v>
      </c>
      <c r="D708" s="24">
        <v>14.87072</v>
      </c>
      <c r="E708" s="24">
        <v>16.9037741642105</v>
      </c>
      <c r="F708" s="24">
        <v>20.577310000000001</v>
      </c>
      <c r="G708" s="23">
        <v>51201.7791</v>
      </c>
      <c r="H708" s="23">
        <v>50075.979299999999</v>
      </c>
      <c r="I708" s="92">
        <v>52092.087200000002</v>
      </c>
      <c r="J708" s="93">
        <v>8.7149259109999999</v>
      </c>
      <c r="K708" s="94">
        <f t="shared" si="209"/>
        <v>-4.4286466814754002</v>
      </c>
      <c r="L708" s="94">
        <f t="shared" si="210"/>
        <v>-3.0236800000000001</v>
      </c>
      <c r="M708" s="94">
        <f t="shared" si="211"/>
        <v>-0.72929643254069787</v>
      </c>
      <c r="N708" s="94">
        <f t="shared" si="212"/>
        <v>0.53330279698390171</v>
      </c>
      <c r="O708" s="95">
        <v>30</v>
      </c>
      <c r="P708" s="96">
        <f t="shared" ref="P708:P771" si="216">O708/(EXP(N708)+1)</f>
        <v>11.092406791965326</v>
      </c>
      <c r="Q708" s="97">
        <v>5.2068131228291996</v>
      </c>
      <c r="R708" s="97">
        <v>0.17967130625185099</v>
      </c>
      <c r="S708" s="96">
        <f t="shared" ref="S708:S771" si="217">R708*P708/Q708</f>
        <v>0.38276526750136075</v>
      </c>
      <c r="T708" s="98">
        <v>7752627</v>
      </c>
      <c r="U708" s="99">
        <f t="shared" ref="U708:U771" si="218">T708*P708/100</f>
        <v>859952.92390373768</v>
      </c>
      <c r="V708" s="100">
        <f t="shared" si="213"/>
        <v>1.8414340144746926</v>
      </c>
      <c r="W708" s="97">
        <v>3.4653320085822501</v>
      </c>
      <c r="X708" s="97">
        <v>4.1583984102986999</v>
      </c>
      <c r="Y708" s="96">
        <f t="shared" ref="Y708:Y771" si="219">(P708/Q708)*(W708/X708)*R708</f>
        <v>0.31897105625113392</v>
      </c>
      <c r="Z708" s="100">
        <f t="shared" si="214"/>
        <v>1.5345283453955774</v>
      </c>
      <c r="AA708" s="93">
        <v>20.932164766326899</v>
      </c>
      <c r="AB708" s="95">
        <v>80</v>
      </c>
      <c r="AC708" s="114">
        <f t="shared" ref="AC708:AC771" si="220">IF(AB708&gt;=AA708,AB708,AA708)</f>
        <v>80</v>
      </c>
      <c r="AD708" s="79">
        <f>(P708/100+0.03*(AC708/100-AA708/100)+(AF707-U707)/T708)*100</f>
        <v>12.864441848975519</v>
      </c>
      <c r="AE708" s="79">
        <f t="shared" si="215"/>
        <v>12.864441848975519</v>
      </c>
      <c r="AF708" s="80">
        <f t="shared" ref="AF708:AF771" si="221">AE708*T708/100</f>
        <v>997332.19218297524</v>
      </c>
      <c r="AG708" s="96">
        <f t="shared" ref="AG708:AG771" si="222">(AE708/Q708)*R708</f>
        <v>0.44391281512913039</v>
      </c>
      <c r="AH708" s="100">
        <f t="shared" ref="AH708:AH771" si="223">(AF708*$AM$12/$AM$13*10^(-6))*($AM$11/$AP$11)+(AF708*$AN$12/$AN$13*10^(-6))*($AN$11/$AP$11)+(AF708*$AO$12/$AO$13*10^(-6))*($AO$11/$AP$11)+(AF708*$AL$12/$AL$13*10^(-6))*($AL$11/$AP$11)</f>
        <v>2.1356069284345156</v>
      </c>
    </row>
    <row r="709" spans="1:34">
      <c r="A709" s="20">
        <v>2022</v>
      </c>
      <c r="B709" s="20">
        <v>23</v>
      </c>
      <c r="C709" s="20" t="s">
        <v>42</v>
      </c>
      <c r="D709" s="24">
        <v>15.05467</v>
      </c>
      <c r="E709" s="24">
        <v>16.8126725563158</v>
      </c>
      <c r="F709" s="24">
        <v>19.352098250000001</v>
      </c>
      <c r="G709" s="23">
        <v>52011.354299999999</v>
      </c>
      <c r="H709" s="23">
        <v>50679.613700000002</v>
      </c>
      <c r="I709" s="92">
        <v>53067.991900000001</v>
      </c>
      <c r="J709" s="93">
        <v>8.7149259109999999</v>
      </c>
      <c r="K709" s="94">
        <f t="shared" si="209"/>
        <v>-4.4986700788242002</v>
      </c>
      <c r="L709" s="94">
        <f t="shared" si="210"/>
        <v>-3.1611200000000004</v>
      </c>
      <c r="M709" s="94">
        <f t="shared" si="211"/>
        <v>-0.72536594476968885</v>
      </c>
      <c r="N709" s="94">
        <f t="shared" si="212"/>
        <v>0.32976988740611046</v>
      </c>
      <c r="O709" s="95">
        <v>30</v>
      </c>
      <c r="P709" s="96">
        <f t="shared" si="216"/>
        <v>12.548898424504197</v>
      </c>
      <c r="Q709" s="97">
        <v>5.2068131228291996</v>
      </c>
      <c r="R709" s="97">
        <v>0.17967130625185099</v>
      </c>
      <c r="S709" s="96">
        <f t="shared" si="217"/>
        <v>0.43302436994845539</v>
      </c>
      <c r="T709" s="98">
        <v>7752627</v>
      </c>
      <c r="U709" s="99">
        <f t="shared" si="218"/>
        <v>972869.28746068699</v>
      </c>
      <c r="V709" s="100">
        <f t="shared" si="213"/>
        <v>2.0832240321196962</v>
      </c>
      <c r="W709" s="97">
        <v>3.4653320085822501</v>
      </c>
      <c r="X709" s="97">
        <v>4.1583984102986999</v>
      </c>
      <c r="Y709" s="96">
        <f t="shared" si="219"/>
        <v>0.36085364162371286</v>
      </c>
      <c r="Z709" s="100">
        <f t="shared" si="214"/>
        <v>1.7360200267664134</v>
      </c>
      <c r="AA709" s="93">
        <v>22.035783788785899</v>
      </c>
      <c r="AB709" s="95">
        <v>80</v>
      </c>
      <c r="AC709" s="114">
        <f t="shared" si="220"/>
        <v>80</v>
      </c>
      <c r="AD709" s="79">
        <f t="shared" ref="AD709:AD737" si="224">(P709/100+0.03*(AC709/100-AA709/100)+(AF708-U708)/T709)*100</f>
        <v>16.059859967850812</v>
      </c>
      <c r="AE709" s="79">
        <f t="shared" si="215"/>
        <v>16.059859967850812</v>
      </c>
      <c r="AF709" s="80">
        <f t="shared" si="221"/>
        <v>1245061.0400297933</v>
      </c>
      <c r="AG709" s="96">
        <f t="shared" si="222"/>
        <v>0.55417698899047252</v>
      </c>
      <c r="AH709" s="100">
        <f t="shared" si="223"/>
        <v>2.6660735552830568</v>
      </c>
    </row>
    <row r="710" spans="1:34">
      <c r="A710" s="20">
        <v>2023</v>
      </c>
      <c r="B710" s="20">
        <v>24</v>
      </c>
      <c r="C710" s="20" t="s">
        <v>42</v>
      </c>
      <c r="D710" s="24">
        <v>15.452120000000001</v>
      </c>
      <c r="E710" s="24">
        <v>17.0640695236842</v>
      </c>
      <c r="F710" s="24">
        <v>20.472492469999999</v>
      </c>
      <c r="G710" s="23">
        <v>52833.730100000001</v>
      </c>
      <c r="H710" s="23">
        <v>51290.5245</v>
      </c>
      <c r="I710" s="92">
        <v>54062.179499999998</v>
      </c>
      <c r="J710" s="93">
        <v>8.7149259109999999</v>
      </c>
      <c r="K710" s="94">
        <f t="shared" si="209"/>
        <v>-4.5698006512694</v>
      </c>
      <c r="L710" s="94">
        <f t="shared" si="210"/>
        <v>-3.2985600000000002</v>
      </c>
      <c r="M710" s="94">
        <f t="shared" si="211"/>
        <v>-0.73621221552983118</v>
      </c>
      <c r="N710" s="94">
        <f t="shared" si="212"/>
        <v>0.11035304420076852</v>
      </c>
      <c r="O710" s="95">
        <v>30</v>
      </c>
      <c r="P710" s="96">
        <f t="shared" si="216"/>
        <v>14.173191057352293</v>
      </c>
      <c r="Q710" s="97">
        <v>5.2068131228291996</v>
      </c>
      <c r="R710" s="97">
        <v>0.17967130625185099</v>
      </c>
      <c r="S710" s="96">
        <f t="shared" si="217"/>
        <v>0.48907377525542001</v>
      </c>
      <c r="T710" s="98">
        <v>7752627</v>
      </c>
      <c r="U710" s="99">
        <f t="shared" si="218"/>
        <v>1098794.6366738793</v>
      </c>
      <c r="V710" s="100">
        <f t="shared" si="213"/>
        <v>2.3528704451735036</v>
      </c>
      <c r="W710" s="97">
        <v>3.4653320085822501</v>
      </c>
      <c r="X710" s="97">
        <v>4.1583984102986999</v>
      </c>
      <c r="Y710" s="96">
        <f t="shared" si="219"/>
        <v>0.40756147937951664</v>
      </c>
      <c r="Z710" s="100">
        <f t="shared" si="214"/>
        <v>1.9607253709779195</v>
      </c>
      <c r="AA710" s="93">
        <v>23.1394028112454</v>
      </c>
      <c r="AB710" s="95">
        <v>80</v>
      </c>
      <c r="AC710" s="114">
        <f t="shared" si="220"/>
        <v>80</v>
      </c>
      <c r="AD710" s="79">
        <f t="shared" si="224"/>
        <v>19.389970516361547</v>
      </c>
      <c r="AE710" s="79">
        <f t="shared" si="215"/>
        <v>19.389970516361547</v>
      </c>
      <c r="AF710" s="80">
        <f t="shared" si="221"/>
        <v>1503232.0895434848</v>
      </c>
      <c r="AG710" s="96">
        <f t="shared" si="222"/>
        <v>0.66908898949816165</v>
      </c>
      <c r="AH710" s="100">
        <f t="shared" si="223"/>
        <v>3.2189002727841167</v>
      </c>
    </row>
    <row r="711" spans="1:34">
      <c r="A711" s="20">
        <v>2024</v>
      </c>
      <c r="B711" s="20">
        <v>25</v>
      </c>
      <c r="C711" s="20" t="s">
        <v>42</v>
      </c>
      <c r="D711" s="24">
        <v>14.777710000000001</v>
      </c>
      <c r="E711" s="24">
        <v>16.7948826594737</v>
      </c>
      <c r="F711" s="24">
        <v>19.749328389999999</v>
      </c>
      <c r="G711" s="23">
        <v>53669.108899999999</v>
      </c>
      <c r="H711" s="23">
        <v>51908.799500000001</v>
      </c>
      <c r="I711" s="92">
        <v>55074.992400000003</v>
      </c>
      <c r="J711" s="93">
        <v>8.7149259109999999</v>
      </c>
      <c r="K711" s="94">
        <f t="shared" si="209"/>
        <v>-4.6420559051966004</v>
      </c>
      <c r="L711" s="94">
        <f t="shared" si="210"/>
        <v>-3.4359999999999999</v>
      </c>
      <c r="M711" s="94">
        <f t="shared" si="211"/>
        <v>-0.72459841746033338</v>
      </c>
      <c r="N711" s="94">
        <f t="shared" si="212"/>
        <v>-8.7728411656933791E-2</v>
      </c>
      <c r="O711" s="95">
        <v>30</v>
      </c>
      <c r="P711" s="96">
        <f t="shared" si="216"/>
        <v>15.657541423253166</v>
      </c>
      <c r="Q711" s="97">
        <v>5.2068131228291996</v>
      </c>
      <c r="R711" s="97">
        <v>0.17967130625185099</v>
      </c>
      <c r="S711" s="96">
        <f t="shared" si="217"/>
        <v>0.54029419797570188</v>
      </c>
      <c r="T711" s="98">
        <v>7752627</v>
      </c>
      <c r="U711" s="99">
        <f t="shared" si="218"/>
        <v>1213870.7839153092</v>
      </c>
      <c r="V711" s="100">
        <f t="shared" si="213"/>
        <v>2.5992852498620302</v>
      </c>
      <c r="W711" s="97">
        <v>3.4653320085822501</v>
      </c>
      <c r="X711" s="97">
        <v>4.1583984102986999</v>
      </c>
      <c r="Y711" s="96">
        <f t="shared" si="219"/>
        <v>0.45024516497975159</v>
      </c>
      <c r="Z711" s="100">
        <f t="shared" si="214"/>
        <v>2.1660710415516915</v>
      </c>
      <c r="AA711" s="93">
        <v>24.2430218337045</v>
      </c>
      <c r="AB711" s="95">
        <v>80</v>
      </c>
      <c r="AC711" s="114">
        <f t="shared" si="220"/>
        <v>80</v>
      </c>
      <c r="AD711" s="79">
        <f t="shared" si="224"/>
        <v>22.547030227251284</v>
      </c>
      <c r="AE711" s="79">
        <f t="shared" si="215"/>
        <v>22.547030227251284</v>
      </c>
      <c r="AF711" s="80">
        <f t="shared" si="221"/>
        <v>1747987.1530960444</v>
      </c>
      <c r="AG711" s="96">
        <f t="shared" si="222"/>
        <v>0.77802953120564589</v>
      </c>
      <c r="AH711" s="100">
        <f t="shared" si="223"/>
        <v>3.7429990771636099</v>
      </c>
    </row>
    <row r="712" spans="1:34">
      <c r="A712" s="20">
        <v>2025</v>
      </c>
      <c r="B712" s="20">
        <v>26</v>
      </c>
      <c r="C712" s="20" t="s">
        <v>42</v>
      </c>
      <c r="D712" s="24">
        <v>14.679539999999999</v>
      </c>
      <c r="E712" s="24">
        <v>17.994617237368399</v>
      </c>
      <c r="F712" s="24">
        <v>22.6874</v>
      </c>
      <c r="G712" s="23">
        <v>54517.696300000003</v>
      </c>
      <c r="H712" s="23">
        <v>52534.527399999999</v>
      </c>
      <c r="I712" s="92">
        <v>56106.779499999997</v>
      </c>
      <c r="J712" s="93">
        <v>8.7149259109999999</v>
      </c>
      <c r="K712" s="94">
        <f t="shared" si="209"/>
        <v>-4.7154536237722002</v>
      </c>
      <c r="L712" s="94">
        <f t="shared" si="210"/>
        <v>-3.5734400000000002</v>
      </c>
      <c r="M712" s="94">
        <f t="shared" si="211"/>
        <v>-0.77635976608902224</v>
      </c>
      <c r="N712" s="94">
        <f t="shared" si="212"/>
        <v>-0.35032747886122273</v>
      </c>
      <c r="O712" s="95">
        <v>30</v>
      </c>
      <c r="P712" s="96">
        <f t="shared" si="216"/>
        <v>17.60090968304636</v>
      </c>
      <c r="Q712" s="97">
        <v>5.2068131228291996</v>
      </c>
      <c r="R712" s="97">
        <v>0.17967130625185099</v>
      </c>
      <c r="S712" s="96">
        <f t="shared" si="217"/>
        <v>0.60735393404237759</v>
      </c>
      <c r="T712" s="98">
        <v>7752627</v>
      </c>
      <c r="U712" s="99">
        <f t="shared" si="218"/>
        <v>1364532.8763334665</v>
      </c>
      <c r="V712" s="100">
        <f t="shared" si="213"/>
        <v>2.9219009349292047</v>
      </c>
      <c r="W712" s="97">
        <v>3.4653320085822501</v>
      </c>
      <c r="X712" s="97">
        <v>4.1583984102986999</v>
      </c>
      <c r="Y712" s="96">
        <f t="shared" si="219"/>
        <v>0.50612827836864804</v>
      </c>
      <c r="Z712" s="100">
        <f t="shared" si="214"/>
        <v>2.4349174457743374</v>
      </c>
      <c r="AA712" s="93">
        <v>25.346640856164001</v>
      </c>
      <c r="AB712" s="95">
        <v>80</v>
      </c>
      <c r="AC712" s="114">
        <f t="shared" si="220"/>
        <v>80</v>
      </c>
      <c r="AD712" s="79">
        <f t="shared" si="224"/>
        <v>26.129999261359561</v>
      </c>
      <c r="AE712" s="79">
        <f t="shared" si="215"/>
        <v>26.129999261359561</v>
      </c>
      <c r="AF712" s="80">
        <f t="shared" si="221"/>
        <v>2025761.377835962</v>
      </c>
      <c r="AG712" s="96">
        <f t="shared" si="222"/>
        <v>0.90166691004600108</v>
      </c>
      <c r="AH712" s="100">
        <f t="shared" si="223"/>
        <v>4.3378024571654654</v>
      </c>
    </row>
    <row r="713" spans="1:34">
      <c r="A713" s="20">
        <v>2026</v>
      </c>
      <c r="B713" s="20">
        <v>27</v>
      </c>
      <c r="C713" s="20" t="s">
        <v>42</v>
      </c>
      <c r="D713" s="24">
        <v>15.020200000000001</v>
      </c>
      <c r="E713" s="24">
        <v>17.1267280726316</v>
      </c>
      <c r="F713" s="24">
        <v>19.497949999999999</v>
      </c>
      <c r="G713" s="23">
        <v>55379.701000000001</v>
      </c>
      <c r="H713" s="23">
        <v>53167.798000000003</v>
      </c>
      <c r="I713" s="92">
        <v>57157.896399999998</v>
      </c>
      <c r="J713" s="93">
        <v>8.7149259109999999</v>
      </c>
      <c r="K713" s="94">
        <f t="shared" si="209"/>
        <v>-4.7900118582940001</v>
      </c>
      <c r="L713" s="94">
        <f t="shared" si="210"/>
        <v>-3.7108800000000004</v>
      </c>
      <c r="M713" s="94">
        <f t="shared" si="211"/>
        <v>-0.73891555596561775</v>
      </c>
      <c r="N713" s="94">
        <f t="shared" si="212"/>
        <v>-0.52488150325961835</v>
      </c>
      <c r="O713" s="95">
        <v>30</v>
      </c>
      <c r="P713" s="96">
        <f t="shared" si="216"/>
        <v>18.848655442307724</v>
      </c>
      <c r="Q713" s="97">
        <v>5.2068131228291996</v>
      </c>
      <c r="R713" s="97">
        <v>0.17967130625185099</v>
      </c>
      <c r="S713" s="96">
        <f t="shared" si="217"/>
        <v>0.65040985042504262</v>
      </c>
      <c r="T713" s="98">
        <v>7752627</v>
      </c>
      <c r="U713" s="99">
        <f t="shared" si="218"/>
        <v>1461265.9509573178</v>
      </c>
      <c r="V713" s="100">
        <f t="shared" si="213"/>
        <v>3.1290373594772745</v>
      </c>
      <c r="W713" s="97">
        <v>3.4653320085822501</v>
      </c>
      <c r="X713" s="97">
        <v>4.1583984102986999</v>
      </c>
      <c r="Y713" s="96">
        <f t="shared" si="219"/>
        <v>0.54200820868753563</v>
      </c>
      <c r="Z713" s="100">
        <f t="shared" si="214"/>
        <v>2.6075311328977291</v>
      </c>
      <c r="AA713" s="93">
        <v>26.450259878623001</v>
      </c>
      <c r="AB713" s="95">
        <v>80</v>
      </c>
      <c r="AC713" s="114">
        <f t="shared" si="220"/>
        <v>80</v>
      </c>
      <c r="AD713" s="79">
        <f t="shared" si="224"/>
        <v>28.984237224262237</v>
      </c>
      <c r="AE713" s="79">
        <f t="shared" si="215"/>
        <v>28.984237224262237</v>
      </c>
      <c r="AF713" s="80">
        <f t="shared" si="221"/>
        <v>2247039.8007922047</v>
      </c>
      <c r="AG713" s="96">
        <f t="shared" si="222"/>
        <v>1.0001579929888234</v>
      </c>
      <c r="AH713" s="100">
        <f t="shared" si="223"/>
        <v>4.8116302718919322</v>
      </c>
    </row>
    <row r="714" spans="1:34">
      <c r="A714" s="20">
        <v>2027</v>
      </c>
      <c r="B714" s="20">
        <v>28</v>
      </c>
      <c r="C714" s="20" t="s">
        <v>42</v>
      </c>
      <c r="D714" s="24">
        <v>15.23978</v>
      </c>
      <c r="E714" s="24">
        <v>17.1314673678947</v>
      </c>
      <c r="F714" s="24">
        <v>19.867270000000001</v>
      </c>
      <c r="G714" s="23">
        <v>56255.335299999999</v>
      </c>
      <c r="H714" s="23">
        <v>53808.702299999997</v>
      </c>
      <c r="I714" s="92">
        <v>58228.705099999999</v>
      </c>
      <c r="J714" s="93">
        <v>8.7149259109999999</v>
      </c>
      <c r="K714" s="94">
        <f t="shared" si="209"/>
        <v>-4.8657489714382001</v>
      </c>
      <c r="L714" s="94">
        <f t="shared" si="210"/>
        <v>-3.8483200000000002</v>
      </c>
      <c r="M714" s="94">
        <f t="shared" si="211"/>
        <v>-0.73912002812044897</v>
      </c>
      <c r="N714" s="94">
        <f t="shared" si="212"/>
        <v>-0.73826308855864931</v>
      </c>
      <c r="O714" s="95">
        <v>30</v>
      </c>
      <c r="P714" s="96">
        <f t="shared" si="216"/>
        <v>20.298477744707203</v>
      </c>
      <c r="Q714" s="97">
        <v>5.2068131228291996</v>
      </c>
      <c r="R714" s="97">
        <v>0.17967130625185099</v>
      </c>
      <c r="S714" s="96">
        <f t="shared" si="217"/>
        <v>0.70043881454573664</v>
      </c>
      <c r="T714" s="98">
        <v>7752627</v>
      </c>
      <c r="U714" s="99">
        <f t="shared" si="218"/>
        <v>1573665.2662251615</v>
      </c>
      <c r="V714" s="100">
        <f t="shared" si="213"/>
        <v>3.3697202115086502</v>
      </c>
      <c r="W714" s="97">
        <v>3.4653320085822501</v>
      </c>
      <c r="X714" s="97">
        <v>4.1583984102986999</v>
      </c>
      <c r="Y714" s="96">
        <f t="shared" si="219"/>
        <v>0.58369901212144726</v>
      </c>
      <c r="Z714" s="100">
        <f t="shared" si="214"/>
        <v>2.8081001762572089</v>
      </c>
      <c r="AA714" s="93">
        <v>27.553878901082498</v>
      </c>
      <c r="AB714" s="95">
        <v>80</v>
      </c>
      <c r="AC714" s="114">
        <f t="shared" si="220"/>
        <v>80</v>
      </c>
      <c r="AD714" s="79">
        <f t="shared" si="224"/>
        <v>32.007443159629247</v>
      </c>
      <c r="AE714" s="79">
        <f t="shared" si="215"/>
        <v>32.007443159629247</v>
      </c>
      <c r="AF714" s="80">
        <f t="shared" si="221"/>
        <v>2481417.6804030701</v>
      </c>
      <c r="AG714" s="96">
        <f t="shared" si="222"/>
        <v>1.1044796474561518</v>
      </c>
      <c r="AH714" s="100">
        <f t="shared" si="223"/>
        <v>5.3135082093454171</v>
      </c>
    </row>
    <row r="715" spans="1:34">
      <c r="A715" s="20">
        <v>2028</v>
      </c>
      <c r="B715" s="20">
        <v>29</v>
      </c>
      <c r="C715" s="20" t="s">
        <v>42</v>
      </c>
      <c r="D715" s="24">
        <v>13.523250000000001</v>
      </c>
      <c r="E715" s="24">
        <v>16.4426481863158</v>
      </c>
      <c r="F715" s="24">
        <v>19.01116</v>
      </c>
      <c r="G715" s="23">
        <v>57144.814700000003</v>
      </c>
      <c r="H715" s="23">
        <v>54457.332300000002</v>
      </c>
      <c r="I715" s="92">
        <v>59319.5746</v>
      </c>
      <c r="J715" s="93">
        <v>8.7149259109999999</v>
      </c>
      <c r="K715" s="94">
        <f t="shared" si="209"/>
        <v>-4.9426836026618002</v>
      </c>
      <c r="L715" s="94">
        <f t="shared" si="210"/>
        <v>-3.98576</v>
      </c>
      <c r="M715" s="94">
        <f t="shared" si="211"/>
        <v>-0.70940161335040897</v>
      </c>
      <c r="N715" s="94">
        <f t="shared" si="212"/>
        <v>-0.9229193050122092</v>
      </c>
      <c r="O715" s="95">
        <v>30</v>
      </c>
      <c r="P715" s="96">
        <f t="shared" si="216"/>
        <v>21.469096818423704</v>
      </c>
      <c r="Q715" s="97">
        <v>5.2068131228291996</v>
      </c>
      <c r="R715" s="97">
        <v>0.17967130625185099</v>
      </c>
      <c r="S715" s="96">
        <f t="shared" si="217"/>
        <v>0.74083332326658957</v>
      </c>
      <c r="T715" s="98">
        <v>7752627</v>
      </c>
      <c r="U715" s="99">
        <f t="shared" si="218"/>
        <v>1664418.996601257</v>
      </c>
      <c r="V715" s="100">
        <f t="shared" si="213"/>
        <v>3.5640529492780422</v>
      </c>
      <c r="W715" s="97">
        <v>3.4653320085822501</v>
      </c>
      <c r="X715" s="97">
        <v>4.1583984102986999</v>
      </c>
      <c r="Y715" s="96">
        <f t="shared" si="219"/>
        <v>0.61736110272215794</v>
      </c>
      <c r="Z715" s="100">
        <f t="shared" si="214"/>
        <v>2.9700441243983691</v>
      </c>
      <c r="AA715" s="93">
        <v>28.657497923541499</v>
      </c>
      <c r="AB715" s="95">
        <v>80</v>
      </c>
      <c r="AC715" s="114">
        <f t="shared" si="220"/>
        <v>80</v>
      </c>
      <c r="AD715" s="79">
        <f t="shared" si="224"/>
        <v>34.718337295639508</v>
      </c>
      <c r="AE715" s="79">
        <f t="shared" si="215"/>
        <v>34.718337295639508</v>
      </c>
      <c r="AF715" s="80">
        <f t="shared" si="221"/>
        <v>2691583.1911328183</v>
      </c>
      <c r="AG715" s="96">
        <f t="shared" si="222"/>
        <v>1.198024370310117</v>
      </c>
      <c r="AH715" s="100">
        <f t="shared" si="223"/>
        <v>5.7635397277806355</v>
      </c>
    </row>
    <row r="716" spans="1:34">
      <c r="A716" s="20">
        <v>2029</v>
      </c>
      <c r="B716" s="20">
        <v>30</v>
      </c>
      <c r="C716" s="20" t="s">
        <v>42</v>
      </c>
      <c r="D716" s="24">
        <v>13.85965</v>
      </c>
      <c r="E716" s="24">
        <v>17.240638878421102</v>
      </c>
      <c r="F716" s="24">
        <v>18.910682560000001</v>
      </c>
      <c r="G716" s="23">
        <v>58048.358099999998</v>
      </c>
      <c r="H716" s="23">
        <v>55113.7811</v>
      </c>
      <c r="I716" s="92">
        <v>60430.880700000002</v>
      </c>
      <c r="J716" s="93">
        <v>8.7149259109999999</v>
      </c>
      <c r="K716" s="94">
        <f t="shared" si="209"/>
        <v>-5.0208346855014003</v>
      </c>
      <c r="L716" s="94">
        <f t="shared" si="210"/>
        <v>-4.1232000000000006</v>
      </c>
      <c r="M716" s="94">
        <f t="shared" si="211"/>
        <v>-0.74383012377060009</v>
      </c>
      <c r="N716" s="94">
        <f t="shared" si="212"/>
        <v>-1.172938898272001</v>
      </c>
      <c r="O716" s="95">
        <v>30</v>
      </c>
      <c r="P716" s="96">
        <f t="shared" si="216"/>
        <v>22.910274735538362</v>
      </c>
      <c r="Q716" s="97">
        <v>5.2068131228291996</v>
      </c>
      <c r="R716" s="97">
        <v>0.17967130625185099</v>
      </c>
      <c r="S716" s="96">
        <f t="shared" si="217"/>
        <v>0.79056399590663518</v>
      </c>
      <c r="T716" s="98">
        <v>7752627</v>
      </c>
      <c r="U716" s="99">
        <f t="shared" si="218"/>
        <v>1776148.1449215256</v>
      </c>
      <c r="V716" s="100">
        <f t="shared" si="213"/>
        <v>3.8033007597177932</v>
      </c>
      <c r="W716" s="97">
        <v>3.4653320085822501</v>
      </c>
      <c r="X716" s="97">
        <v>4.1583984102986999</v>
      </c>
      <c r="Y716" s="96">
        <f t="shared" si="219"/>
        <v>0.65880332992219592</v>
      </c>
      <c r="Z716" s="100">
        <f t="shared" si="214"/>
        <v>3.1694172997648273</v>
      </c>
      <c r="AA716" s="93">
        <v>29.761116946001</v>
      </c>
      <c r="AB716" s="95">
        <v>80</v>
      </c>
      <c r="AC716" s="114">
        <f t="shared" si="220"/>
        <v>80</v>
      </c>
      <c r="AD716" s="79">
        <f t="shared" si="224"/>
        <v>37.666681704374142</v>
      </c>
      <c r="AE716" s="79">
        <f t="shared" si="215"/>
        <v>37.666681704374142</v>
      </c>
      <c r="AF716" s="80">
        <f t="shared" si="221"/>
        <v>2920157.3358173696</v>
      </c>
      <c r="AG716" s="96">
        <f t="shared" si="222"/>
        <v>1.2997627808697523</v>
      </c>
      <c r="AH716" s="100">
        <f t="shared" si="223"/>
        <v>6.2529900141299244</v>
      </c>
    </row>
    <row r="717" spans="1:34">
      <c r="A717" s="20">
        <v>2030</v>
      </c>
      <c r="B717" s="20">
        <v>31</v>
      </c>
      <c r="C717" s="20" t="s">
        <v>42</v>
      </c>
      <c r="D717" s="24">
        <v>14.759690000000001</v>
      </c>
      <c r="E717" s="24">
        <v>17.269515210000002</v>
      </c>
      <c r="F717" s="24">
        <v>21.451910000000002</v>
      </c>
      <c r="G717" s="23">
        <v>58966.1878</v>
      </c>
      <c r="H717" s="23">
        <v>55778.143100000001</v>
      </c>
      <c r="I717" s="92">
        <v>61563.006300000001</v>
      </c>
      <c r="J717" s="93">
        <v>8.7149259109999999</v>
      </c>
      <c r="K717" s="94">
        <f t="shared" si="209"/>
        <v>-5.1002214475732002</v>
      </c>
      <c r="L717" s="94">
        <f t="shared" si="210"/>
        <v>-4.2606400000000004</v>
      </c>
      <c r="M717" s="94">
        <f t="shared" si="211"/>
        <v>-0.74507596422024014</v>
      </c>
      <c r="N717" s="94">
        <f t="shared" si="212"/>
        <v>-1.3910115007934407</v>
      </c>
      <c r="O717" s="95">
        <v>30</v>
      </c>
      <c r="P717" s="96">
        <f t="shared" si="216"/>
        <v>24.022610231820803</v>
      </c>
      <c r="Q717" s="97">
        <v>5.2068131228291996</v>
      </c>
      <c r="R717" s="97">
        <v>0.17967130625185099</v>
      </c>
      <c r="S717" s="96">
        <f t="shared" si="217"/>
        <v>0.8289473153945397</v>
      </c>
      <c r="T717" s="98">
        <v>7752627</v>
      </c>
      <c r="U717" s="99">
        <f t="shared" si="218"/>
        <v>1862383.366936902</v>
      </c>
      <c r="V717" s="100">
        <f t="shared" si="213"/>
        <v>3.9879579271637011</v>
      </c>
      <c r="W717" s="97">
        <v>3.4653320085822501</v>
      </c>
      <c r="X717" s="97">
        <v>4.1583984102986999</v>
      </c>
      <c r="Y717" s="96">
        <f t="shared" si="219"/>
        <v>0.69078942949544964</v>
      </c>
      <c r="Z717" s="100">
        <f t="shared" si="214"/>
        <v>3.3232982726364182</v>
      </c>
      <c r="AA717" s="93">
        <v>30.864735968460099</v>
      </c>
      <c r="AB717" s="95">
        <v>80</v>
      </c>
      <c r="AC717" s="114">
        <f t="shared" si="220"/>
        <v>80</v>
      </c>
      <c r="AD717" s="79">
        <f t="shared" si="224"/>
        <v>40.253075121602777</v>
      </c>
      <c r="AE717" s="79">
        <f t="shared" si="215"/>
        <v>40.253075121602777</v>
      </c>
      <c r="AF717" s="80">
        <f t="shared" si="221"/>
        <v>3120670.7702076598</v>
      </c>
      <c r="AG717" s="96">
        <f t="shared" si="222"/>
        <v>1.3890113620637234</v>
      </c>
      <c r="AH717" s="100">
        <f t="shared" si="223"/>
        <v>6.6823533527290859</v>
      </c>
    </row>
    <row r="718" spans="1:34">
      <c r="A718" s="20">
        <v>2031</v>
      </c>
      <c r="B718" s="20">
        <v>32</v>
      </c>
      <c r="C718" s="20" t="s">
        <v>42</v>
      </c>
      <c r="D718" s="24">
        <v>14.158110000000001</v>
      </c>
      <c r="E718" s="24">
        <v>16.870079175789499</v>
      </c>
      <c r="F718" s="24">
        <v>19.521879999999999</v>
      </c>
      <c r="G718" s="23">
        <v>59898.529699999999</v>
      </c>
      <c r="H718" s="23">
        <v>56450.513400000003</v>
      </c>
      <c r="I718" s="92">
        <v>62716.3413</v>
      </c>
      <c r="J718" s="93">
        <v>8.7149259109999999</v>
      </c>
      <c r="K718" s="94">
        <f t="shared" si="209"/>
        <v>-5.1808634278717998</v>
      </c>
      <c r="L718" s="94">
        <f t="shared" si="210"/>
        <v>-4.3980800000000002</v>
      </c>
      <c r="M718" s="94">
        <f t="shared" si="211"/>
        <v>-0.72784269596026219</v>
      </c>
      <c r="N718" s="94">
        <f t="shared" si="212"/>
        <v>-1.5918602128320622</v>
      </c>
      <c r="O718" s="95">
        <v>30</v>
      </c>
      <c r="P718" s="96">
        <f t="shared" si="216"/>
        <v>24.926329831139032</v>
      </c>
      <c r="Q718" s="97">
        <v>5.2068131228291996</v>
      </c>
      <c r="R718" s="97">
        <v>0.17967130625185099</v>
      </c>
      <c r="S718" s="96">
        <f t="shared" si="217"/>
        <v>0.86013193390581022</v>
      </c>
      <c r="T718" s="98">
        <v>7752627</v>
      </c>
      <c r="U718" s="99">
        <f t="shared" si="218"/>
        <v>1932445.3765979391</v>
      </c>
      <c r="V718" s="100">
        <f t="shared" si="213"/>
        <v>4.1379830786878449</v>
      </c>
      <c r="W718" s="97">
        <v>3.4653320085822501</v>
      </c>
      <c r="X718" s="97">
        <v>4.5049316111569251</v>
      </c>
      <c r="Y718" s="96">
        <f t="shared" si="219"/>
        <v>0.66163994915831559</v>
      </c>
      <c r="Z718" s="100">
        <f t="shared" si="214"/>
        <v>3.1830639066829574</v>
      </c>
      <c r="AA718" s="93">
        <v>31.9683549909196</v>
      </c>
      <c r="AB718" s="95">
        <v>90</v>
      </c>
      <c r="AC718" s="114">
        <f t="shared" si="220"/>
        <v>90</v>
      </c>
      <c r="AD718" s="79">
        <f t="shared" si="224"/>
        <v>42.897744071193422</v>
      </c>
      <c r="AE718" s="79">
        <f t="shared" si="215"/>
        <v>42.897744071193422</v>
      </c>
      <c r="AF718" s="80">
        <f t="shared" si="221"/>
        <v>3325702.0892542405</v>
      </c>
      <c r="AG718" s="96">
        <f t="shared" si="222"/>
        <v>1.4802708548796422</v>
      </c>
      <c r="AH718" s="100">
        <f t="shared" si="223"/>
        <v>7.12139092610124</v>
      </c>
    </row>
    <row r="719" spans="1:34">
      <c r="A719" s="20">
        <v>2032</v>
      </c>
      <c r="B719" s="20">
        <v>33</v>
      </c>
      <c r="C719" s="20" t="s">
        <v>42</v>
      </c>
      <c r="D719" s="24">
        <v>15.336790000000001</v>
      </c>
      <c r="E719" s="24">
        <v>17.4465574294737</v>
      </c>
      <c r="F719" s="24">
        <v>19.883320000000001</v>
      </c>
      <c r="G719" s="23">
        <v>60845.613400000002</v>
      </c>
      <c r="H719" s="23">
        <v>57130.988799999999</v>
      </c>
      <c r="I719" s="92">
        <v>63891.283199999998</v>
      </c>
      <c r="J719" s="93">
        <v>8.7149259109999999</v>
      </c>
      <c r="K719" s="94">
        <f t="shared" si="209"/>
        <v>-5.2627804854196008</v>
      </c>
      <c r="L719" s="94">
        <f t="shared" si="210"/>
        <v>-4.53552</v>
      </c>
      <c r="M719" s="94">
        <f t="shared" si="211"/>
        <v>-0.75271427373721334</v>
      </c>
      <c r="N719" s="94">
        <f t="shared" si="212"/>
        <v>-1.8360888481568143</v>
      </c>
      <c r="O719" s="95">
        <v>30</v>
      </c>
      <c r="P719" s="96">
        <f t="shared" si="216"/>
        <v>25.8745645626312</v>
      </c>
      <c r="Q719" s="97">
        <v>5.2068131228291996</v>
      </c>
      <c r="R719" s="97">
        <v>0.17967130625185099</v>
      </c>
      <c r="S719" s="96">
        <f t="shared" si="217"/>
        <v>0.89285263442290452</v>
      </c>
      <c r="T719" s="98">
        <v>7752627</v>
      </c>
      <c r="U719" s="99">
        <f t="shared" si="218"/>
        <v>2005958.4784149784</v>
      </c>
      <c r="V719" s="100">
        <f t="shared" si="213"/>
        <v>4.2953981213403312</v>
      </c>
      <c r="W719" s="97">
        <v>3.4653320085822501</v>
      </c>
      <c r="X719" s="97">
        <v>4.5049316111569251</v>
      </c>
      <c r="Y719" s="96">
        <f t="shared" si="219"/>
        <v>0.6868097187868496</v>
      </c>
      <c r="Z719" s="100">
        <f t="shared" si="214"/>
        <v>3.3041524010310237</v>
      </c>
      <c r="AA719" s="93">
        <v>33.0719740133786</v>
      </c>
      <c r="AB719" s="95">
        <v>90</v>
      </c>
      <c r="AC719" s="114">
        <f t="shared" si="220"/>
        <v>90</v>
      </c>
      <c r="AD719" s="79">
        <f t="shared" si="224"/>
        <v>45.553819582284227</v>
      </c>
      <c r="AE719" s="79">
        <f t="shared" si="215"/>
        <v>45.553819582284227</v>
      </c>
      <c r="AF719" s="80">
        <f t="shared" si="221"/>
        <v>3531617.7164674546</v>
      </c>
      <c r="AG719" s="96">
        <f t="shared" si="222"/>
        <v>1.571923953487862</v>
      </c>
      <c r="AH719" s="100">
        <f t="shared" si="223"/>
        <v>7.5623220858454552</v>
      </c>
    </row>
    <row r="720" spans="1:34">
      <c r="A720" s="20">
        <v>2033</v>
      </c>
      <c r="B720" s="20">
        <v>34</v>
      </c>
      <c r="C720" s="20" t="s">
        <v>42</v>
      </c>
      <c r="D720" s="24">
        <v>13.99089</v>
      </c>
      <c r="E720" s="24">
        <v>17.558856581052599</v>
      </c>
      <c r="F720" s="24">
        <v>20.108599999999999</v>
      </c>
      <c r="G720" s="23">
        <v>61807.671799999996</v>
      </c>
      <c r="H720" s="23">
        <v>57819.666899999997</v>
      </c>
      <c r="I720" s="92">
        <v>65088.236700000001</v>
      </c>
      <c r="J720" s="93">
        <v>8.7149259109999999</v>
      </c>
      <c r="K720" s="94">
        <f t="shared" si="209"/>
        <v>-5.3459927646691998</v>
      </c>
      <c r="L720" s="94">
        <f t="shared" si="210"/>
        <v>-4.6729599999999998</v>
      </c>
      <c r="M720" s="94">
        <f t="shared" si="211"/>
        <v>-0.75755930833293339</v>
      </c>
      <c r="N720" s="94">
        <f t="shared" si="212"/>
        <v>-2.0615861620021332</v>
      </c>
      <c r="O720" s="95">
        <v>30</v>
      </c>
      <c r="P720" s="96">
        <f t="shared" si="216"/>
        <v>26.613393336188658</v>
      </c>
      <c r="Q720" s="97">
        <v>5.2068131228291996</v>
      </c>
      <c r="R720" s="97">
        <v>0.17967130625185099</v>
      </c>
      <c r="S720" s="96">
        <f t="shared" si="217"/>
        <v>0.91834737135891953</v>
      </c>
      <c r="T720" s="98">
        <v>7752627</v>
      </c>
      <c r="U720" s="99">
        <f t="shared" si="218"/>
        <v>2063237.1173975626</v>
      </c>
      <c r="V720" s="100">
        <f t="shared" si="213"/>
        <v>4.4180499912200748</v>
      </c>
      <c r="W720" s="97">
        <v>3.4653320085822501</v>
      </c>
      <c r="X720" s="97">
        <v>4.5049316111569251</v>
      </c>
      <c r="Y720" s="96">
        <f t="shared" si="219"/>
        <v>0.70642105489147666</v>
      </c>
      <c r="Z720" s="100">
        <f t="shared" si="214"/>
        <v>3.3984999932462117</v>
      </c>
      <c r="AA720" s="93">
        <v>34.175593035838098</v>
      </c>
      <c r="AB720" s="95">
        <v>90</v>
      </c>
      <c r="AC720" s="114">
        <f t="shared" si="220"/>
        <v>90</v>
      </c>
      <c r="AD720" s="79">
        <f t="shared" si="224"/>
        <v>47.967380564766543</v>
      </c>
      <c r="AE720" s="79">
        <f t="shared" si="215"/>
        <v>47.967380564766543</v>
      </c>
      <c r="AF720" s="80">
        <f t="shared" si="221"/>
        <v>3718732.0968568432</v>
      </c>
      <c r="AG720" s="96">
        <f t="shared" si="222"/>
        <v>1.6552086123014798</v>
      </c>
      <c r="AH720" s="100">
        <f t="shared" si="223"/>
        <v>7.9629937680606382</v>
      </c>
    </row>
    <row r="721" spans="1:34">
      <c r="A721" s="20">
        <v>2034</v>
      </c>
      <c r="B721" s="20">
        <v>35</v>
      </c>
      <c r="C721" s="20" t="s">
        <v>42</v>
      </c>
      <c r="D721" s="24">
        <v>14.5181</v>
      </c>
      <c r="E721" s="24">
        <v>17.188182214210499</v>
      </c>
      <c r="F721" s="24">
        <v>21.560140000000001</v>
      </c>
      <c r="G721" s="23">
        <v>62784.941700000003</v>
      </c>
      <c r="H721" s="23">
        <v>58516.646500000003</v>
      </c>
      <c r="I721" s="92">
        <v>66307.614199999996</v>
      </c>
      <c r="J721" s="93">
        <v>8.7149259109999999</v>
      </c>
      <c r="K721" s="94">
        <f t="shared" si="209"/>
        <v>-5.4305207473998003</v>
      </c>
      <c r="L721" s="94">
        <f t="shared" si="210"/>
        <v>-4.8104000000000005</v>
      </c>
      <c r="M721" s="94">
        <f t="shared" si="211"/>
        <v>-0.74156693344989777</v>
      </c>
      <c r="N721" s="94">
        <f t="shared" si="212"/>
        <v>-2.2675617698496984</v>
      </c>
      <c r="O721" s="95">
        <v>30</v>
      </c>
      <c r="P721" s="96">
        <f t="shared" si="216"/>
        <v>27.184639494042006</v>
      </c>
      <c r="Q721" s="97">
        <v>5.2068131228291996</v>
      </c>
      <c r="R721" s="97">
        <v>0.17967130625185099</v>
      </c>
      <c r="S721" s="96">
        <f t="shared" si="217"/>
        <v>0.93805934122448931</v>
      </c>
      <c r="T721" s="98">
        <v>7752627</v>
      </c>
      <c r="U721" s="99">
        <f t="shared" si="218"/>
        <v>2107523.701267764</v>
      </c>
      <c r="V721" s="100">
        <f t="shared" si="213"/>
        <v>4.5128817193957032</v>
      </c>
      <c r="W721" s="97">
        <v>3.4653320085822501</v>
      </c>
      <c r="X721" s="97">
        <v>4.5049316111569251</v>
      </c>
      <c r="Y721" s="96">
        <f t="shared" si="219"/>
        <v>0.72158410863422262</v>
      </c>
      <c r="Z721" s="100">
        <f t="shared" si="214"/>
        <v>3.4714474764582324</v>
      </c>
      <c r="AA721" s="93">
        <v>35.279212058297198</v>
      </c>
      <c r="AB721" s="95">
        <v>90</v>
      </c>
      <c r="AC721" s="114">
        <f t="shared" si="220"/>
        <v>90</v>
      </c>
      <c r="AD721" s="79">
        <f t="shared" si="224"/>
        <v>50.180250360870971</v>
      </c>
      <c r="AE721" s="79">
        <f t="shared" si="215"/>
        <v>50.180250360870971</v>
      </c>
      <c r="AF721" s="80">
        <f t="shared" si="221"/>
        <v>3890287.6381444805</v>
      </c>
      <c r="AG721" s="96">
        <f t="shared" si="222"/>
        <v>1.7315680278311298</v>
      </c>
      <c r="AH721" s="100">
        <f t="shared" si="223"/>
        <v>8.3303490038154226</v>
      </c>
    </row>
    <row r="722" spans="1:34">
      <c r="A722" s="20">
        <v>2035</v>
      </c>
      <c r="B722" s="20">
        <v>36</v>
      </c>
      <c r="C722" s="20" t="s">
        <v>42</v>
      </c>
      <c r="D722" s="24">
        <v>15.33563</v>
      </c>
      <c r="E722" s="24">
        <v>17.4232067163158</v>
      </c>
      <c r="F722" s="24">
        <v>19.070519659999999</v>
      </c>
      <c r="G722" s="23">
        <v>63777.663800000002</v>
      </c>
      <c r="H722" s="23">
        <v>59222.027800000003</v>
      </c>
      <c r="I722" s="92">
        <v>67549.835800000001</v>
      </c>
      <c r="J722" s="93">
        <v>8.7149259109999999</v>
      </c>
      <c r="K722" s="94">
        <f t="shared" si="209"/>
        <v>-5.5163852527172006</v>
      </c>
      <c r="L722" s="94">
        <f t="shared" si="210"/>
        <v>-4.9478400000000002</v>
      </c>
      <c r="M722" s="94">
        <f t="shared" si="211"/>
        <v>-0.75170683056872889</v>
      </c>
      <c r="N722" s="94">
        <f t="shared" si="212"/>
        <v>-2.5010061722859298</v>
      </c>
      <c r="O722" s="95">
        <v>30</v>
      </c>
      <c r="P722" s="96">
        <f t="shared" si="216"/>
        <v>27.726369789008306</v>
      </c>
      <c r="Q722" s="97">
        <v>5.2068131228291996</v>
      </c>
      <c r="R722" s="97">
        <v>0.17967130625185099</v>
      </c>
      <c r="S722" s="96">
        <f t="shared" si="217"/>
        <v>0.9567528083101503</v>
      </c>
      <c r="T722" s="98">
        <v>7752627</v>
      </c>
      <c r="U722" s="99">
        <f t="shared" si="218"/>
        <v>2149522.030382501</v>
      </c>
      <c r="V722" s="100">
        <f t="shared" si="213"/>
        <v>4.6028135629109377</v>
      </c>
      <c r="W722" s="97">
        <v>3.4653320085822501</v>
      </c>
      <c r="X722" s="97">
        <v>4.5049316111569251</v>
      </c>
      <c r="Y722" s="96">
        <f t="shared" si="219"/>
        <v>0.73596369870011569</v>
      </c>
      <c r="Z722" s="100">
        <f t="shared" si="214"/>
        <v>3.5406258176237979</v>
      </c>
      <c r="AA722" s="93">
        <v>36.382831080756702</v>
      </c>
      <c r="AB722" s="95">
        <v>90</v>
      </c>
      <c r="AC722" s="114">
        <f t="shared" si="220"/>
        <v>90</v>
      </c>
      <c r="AD722" s="79">
        <f t="shared" si="224"/>
        <v>52.330495723414572</v>
      </c>
      <c r="AE722" s="79">
        <f t="shared" si="215"/>
        <v>52.330495723414572</v>
      </c>
      <c r="AF722" s="80">
        <f t="shared" si="221"/>
        <v>4056988.1406872831</v>
      </c>
      <c r="AG722" s="96">
        <f t="shared" si="222"/>
        <v>1.8057664643673486</v>
      </c>
      <c r="AH722" s="100">
        <f t="shared" si="223"/>
        <v>8.6873080501535256</v>
      </c>
    </row>
    <row r="723" spans="1:34">
      <c r="A723" s="20">
        <v>2036</v>
      </c>
      <c r="B723" s="20">
        <v>37</v>
      </c>
      <c r="C723" s="20" t="s">
        <v>42</v>
      </c>
      <c r="D723" s="24">
        <v>15.105700000000001</v>
      </c>
      <c r="E723" s="24">
        <v>17.203257457368402</v>
      </c>
      <c r="F723" s="24">
        <v>19.334294409999998</v>
      </c>
      <c r="G723" s="23">
        <v>64786.082199999997</v>
      </c>
      <c r="H723" s="23">
        <v>59935.912100000001</v>
      </c>
      <c r="I723" s="92">
        <v>68815.329500000007</v>
      </c>
      <c r="J723" s="93">
        <v>8.7149259109999999</v>
      </c>
      <c r="K723" s="94">
        <f t="shared" si="209"/>
        <v>-5.6036073938067998</v>
      </c>
      <c r="L723" s="94">
        <f t="shared" si="210"/>
        <v>-5.08528</v>
      </c>
      <c r="M723" s="94">
        <f t="shared" si="211"/>
        <v>-0.74221733974070236</v>
      </c>
      <c r="N723" s="94">
        <f t="shared" si="212"/>
        <v>-2.7161788225475023</v>
      </c>
      <c r="O723" s="95">
        <v>30</v>
      </c>
      <c r="P723" s="96">
        <f t="shared" si="216"/>
        <v>28.139237880214601</v>
      </c>
      <c r="Q723" s="97">
        <v>5.2068131228291996</v>
      </c>
      <c r="R723" s="97">
        <v>0.17967130625185099</v>
      </c>
      <c r="S723" s="96">
        <f t="shared" si="217"/>
        <v>0.97099963213632146</v>
      </c>
      <c r="T723" s="98">
        <v>7752627</v>
      </c>
      <c r="U723" s="99">
        <f t="shared" si="218"/>
        <v>2181530.1534957448</v>
      </c>
      <c r="V723" s="100">
        <f t="shared" si="213"/>
        <v>4.671353182931834</v>
      </c>
      <c r="W723" s="97">
        <v>3.4653320085822501</v>
      </c>
      <c r="X723" s="97">
        <v>4.5049316111569251</v>
      </c>
      <c r="Y723" s="96">
        <f t="shared" si="219"/>
        <v>0.74692279395101657</v>
      </c>
      <c r="Z723" s="100">
        <f t="shared" si="214"/>
        <v>3.5933486022552565</v>
      </c>
      <c r="AA723" s="93">
        <v>37.486450103215702</v>
      </c>
      <c r="AB723" s="95">
        <v>90</v>
      </c>
      <c r="AC723" s="114">
        <f t="shared" si="220"/>
        <v>90</v>
      </c>
      <c r="AD723" s="79">
        <f t="shared" si="224"/>
        <v>54.318770311524389</v>
      </c>
      <c r="AE723" s="79">
        <f t="shared" si="215"/>
        <v>54.318770311524389</v>
      </c>
      <c r="AF723" s="80">
        <f t="shared" si="221"/>
        <v>4211131.6532392241</v>
      </c>
      <c r="AG723" s="96">
        <f t="shared" si="222"/>
        <v>1.8743757814305551</v>
      </c>
      <c r="AH723" s="100">
        <f t="shared" si="223"/>
        <v>9.017378568241007</v>
      </c>
    </row>
    <row r="724" spans="1:34">
      <c r="A724" s="20">
        <v>2037</v>
      </c>
      <c r="B724" s="20">
        <v>38</v>
      </c>
      <c r="C724" s="20" t="s">
        <v>42</v>
      </c>
      <c r="D724" s="24">
        <v>15.162089999999999</v>
      </c>
      <c r="E724" s="24">
        <v>17.030136019473701</v>
      </c>
      <c r="F724" s="24">
        <v>20.383697000000002</v>
      </c>
      <c r="G724" s="23">
        <v>65810.445200000002</v>
      </c>
      <c r="H724" s="23">
        <v>60658.401700000002</v>
      </c>
      <c r="I724" s="92">
        <v>70104.531099999993</v>
      </c>
      <c r="J724" s="93">
        <v>8.7149259109999999</v>
      </c>
      <c r="K724" s="94">
        <f t="shared" si="209"/>
        <v>-5.6922086471288003</v>
      </c>
      <c r="L724" s="94">
        <f t="shared" si="210"/>
        <v>-5.2227200000000007</v>
      </c>
      <c r="M724" s="94">
        <f t="shared" si="211"/>
        <v>-0.73474818842417344</v>
      </c>
      <c r="N724" s="94">
        <f t="shared" si="212"/>
        <v>-2.9347509245529744</v>
      </c>
      <c r="O724" s="95">
        <v>30</v>
      </c>
      <c r="P724" s="96">
        <f t="shared" si="216"/>
        <v>28.486134180861729</v>
      </c>
      <c r="Q724" s="97">
        <v>5.2068131228291996</v>
      </c>
      <c r="R724" s="97">
        <v>0.17967130625185099</v>
      </c>
      <c r="S724" s="96">
        <f t="shared" si="217"/>
        <v>0.98296996984595253</v>
      </c>
      <c r="T724" s="98">
        <v>7752627</v>
      </c>
      <c r="U724" s="99">
        <f t="shared" si="218"/>
        <v>2208423.729761715</v>
      </c>
      <c r="V724" s="100">
        <f t="shared" si="213"/>
        <v>4.7289409237609696</v>
      </c>
      <c r="W724" s="97">
        <v>3.4653320085822501</v>
      </c>
      <c r="X724" s="97">
        <v>4.5049316111569251</v>
      </c>
      <c r="Y724" s="96">
        <f t="shared" si="219"/>
        <v>0.75613074603534813</v>
      </c>
      <c r="Z724" s="100">
        <f t="shared" si="214"/>
        <v>3.637646864431515</v>
      </c>
      <c r="AA724" s="93">
        <v>38.5900691256752</v>
      </c>
      <c r="AB724" s="95">
        <v>90</v>
      </c>
      <c r="AC724" s="114">
        <f t="shared" si="220"/>
        <v>90</v>
      </c>
      <c r="AD724" s="79">
        <f t="shared" si="224"/>
        <v>56.207964538401271</v>
      </c>
      <c r="AE724" s="79">
        <f t="shared" si="215"/>
        <v>56.207964538401271</v>
      </c>
      <c r="AF724" s="80">
        <f t="shared" si="221"/>
        <v>4357593.8349545226</v>
      </c>
      <c r="AG724" s="96">
        <f t="shared" si="222"/>
        <v>1.9395661361636991</v>
      </c>
      <c r="AH724" s="100">
        <f t="shared" si="223"/>
        <v>9.3310009023804437</v>
      </c>
    </row>
    <row r="725" spans="1:34">
      <c r="A725" s="20">
        <v>2038</v>
      </c>
      <c r="B725" s="20">
        <v>39</v>
      </c>
      <c r="C725" s="20" t="s">
        <v>42</v>
      </c>
      <c r="D725" s="24">
        <v>14.3354</v>
      </c>
      <c r="E725" s="24">
        <v>17.2109395752632</v>
      </c>
      <c r="F725" s="24">
        <v>20.489086019999998</v>
      </c>
      <c r="G725" s="23">
        <v>66851.0049</v>
      </c>
      <c r="H725" s="23">
        <v>61389.600599999998</v>
      </c>
      <c r="I725" s="92">
        <v>71417.884999999995</v>
      </c>
      <c r="J725" s="93">
        <v>8.7149259109999999</v>
      </c>
      <c r="K725" s="94">
        <f t="shared" si="209"/>
        <v>-5.7822108178205998</v>
      </c>
      <c r="L725" s="94">
        <f t="shared" si="210"/>
        <v>-5.3601600000000005</v>
      </c>
      <c r="M725" s="94">
        <f t="shared" si="211"/>
        <v>-0.74254877703515554</v>
      </c>
      <c r="N725" s="94">
        <f t="shared" si="212"/>
        <v>-3.1699936838557559</v>
      </c>
      <c r="O725" s="95">
        <v>30</v>
      </c>
      <c r="P725" s="96">
        <f t="shared" si="216"/>
        <v>28.790680207004179</v>
      </c>
      <c r="Q725" s="97">
        <v>5.2068131228291996</v>
      </c>
      <c r="R725" s="97">
        <v>0.17967130625185099</v>
      </c>
      <c r="S725" s="96">
        <f t="shared" si="217"/>
        <v>0.99347892821261885</v>
      </c>
      <c r="T725" s="98">
        <v>7752627</v>
      </c>
      <c r="U725" s="99">
        <f t="shared" si="218"/>
        <v>2232034.0472118617</v>
      </c>
      <c r="V725" s="100">
        <f t="shared" si="213"/>
        <v>4.7794981582754863</v>
      </c>
      <c r="W725" s="97">
        <v>3.4653320085822501</v>
      </c>
      <c r="X725" s="97">
        <v>4.5049316111569251</v>
      </c>
      <c r="Y725" s="96">
        <f t="shared" si="219"/>
        <v>0.76421456016355294</v>
      </c>
      <c r="Z725" s="100">
        <f t="shared" si="214"/>
        <v>3.6765370448272972</v>
      </c>
      <c r="AA725" s="93">
        <v>39.6936881481342</v>
      </c>
      <c r="AB725" s="95">
        <v>90</v>
      </c>
      <c r="AC725" s="114">
        <f t="shared" si="220"/>
        <v>90</v>
      </c>
      <c r="AD725" s="79">
        <f t="shared" si="224"/>
        <v>58.021699920099692</v>
      </c>
      <c r="AE725" s="79">
        <f t="shared" si="215"/>
        <v>58.021699920099692</v>
      </c>
      <c r="AF725" s="80">
        <f t="shared" si="221"/>
        <v>4498205.9738646271</v>
      </c>
      <c r="AG725" s="96">
        <f t="shared" si="222"/>
        <v>2.0021526353403556</v>
      </c>
      <c r="AH725" s="100">
        <f t="shared" si="223"/>
        <v>9.6320964254489745</v>
      </c>
    </row>
    <row r="726" spans="1:34">
      <c r="A726" s="20">
        <v>2039</v>
      </c>
      <c r="B726" s="20">
        <v>40</v>
      </c>
      <c r="C726" s="20" t="s">
        <v>42</v>
      </c>
      <c r="D726" s="24">
        <v>14.63059</v>
      </c>
      <c r="E726" s="24">
        <v>17.3759851910526</v>
      </c>
      <c r="F726" s="24">
        <v>19.7226468</v>
      </c>
      <c r="G726" s="23">
        <v>67908.017399999997</v>
      </c>
      <c r="H726" s="23">
        <v>62129.613499999999</v>
      </c>
      <c r="I726" s="92">
        <v>72755.843500000003</v>
      </c>
      <c r="J726" s="93">
        <v>8.7149259109999999</v>
      </c>
      <c r="K726" s="94">
        <f t="shared" si="209"/>
        <v>-5.8736360569955997</v>
      </c>
      <c r="L726" s="94">
        <f t="shared" si="210"/>
        <v>-5.4976000000000003</v>
      </c>
      <c r="M726" s="94">
        <f t="shared" si="211"/>
        <v>-0.74966950508277341</v>
      </c>
      <c r="N726" s="94">
        <f t="shared" si="212"/>
        <v>-3.4059796510783733</v>
      </c>
      <c r="O726" s="95">
        <v>30</v>
      </c>
      <c r="P726" s="96">
        <f t="shared" si="216"/>
        <v>29.036726772342597</v>
      </c>
      <c r="Q726" s="97">
        <v>5.2068131228291996</v>
      </c>
      <c r="R726" s="97">
        <v>0.17967130625185099</v>
      </c>
      <c r="S726" s="96">
        <f t="shared" si="217"/>
        <v>1.0019692478669402</v>
      </c>
      <c r="T726" s="98">
        <v>7752627</v>
      </c>
      <c r="U726" s="99">
        <f t="shared" si="218"/>
        <v>2251109.1196688609</v>
      </c>
      <c r="V726" s="100">
        <f t="shared" si="213"/>
        <v>4.8203439839881739</v>
      </c>
      <c r="W726" s="97">
        <v>3.4653320085822501</v>
      </c>
      <c r="X726" s="97">
        <v>4.5049316111569251</v>
      </c>
      <c r="Y726" s="96">
        <f t="shared" si="219"/>
        <v>0.77074557528226184</v>
      </c>
      <c r="Z726" s="100">
        <f t="shared" si="214"/>
        <v>3.7079569107601333</v>
      </c>
      <c r="AA726" s="93">
        <v>40.797307170593697</v>
      </c>
      <c r="AB726" s="95">
        <v>90</v>
      </c>
      <c r="AC726" s="114">
        <f t="shared" si="220"/>
        <v>90</v>
      </c>
      <c r="AD726" s="79">
        <f t="shared" si="224"/>
        <v>59.743827270320303</v>
      </c>
      <c r="AE726" s="79">
        <f t="shared" si="215"/>
        <v>59.743827270320303</v>
      </c>
      <c r="AF726" s="80">
        <f t="shared" si="221"/>
        <v>4631716.0837922152</v>
      </c>
      <c r="AG726" s="96">
        <f t="shared" si="222"/>
        <v>2.0615780195911451</v>
      </c>
      <c r="AH726" s="100">
        <f t="shared" si="223"/>
        <v>9.9179842349593876</v>
      </c>
    </row>
    <row r="727" spans="1:34">
      <c r="A727" s="20">
        <v>2040</v>
      </c>
      <c r="B727" s="20">
        <v>41</v>
      </c>
      <c r="C727" s="20" t="s">
        <v>42</v>
      </c>
      <c r="D727" s="24">
        <v>15.023</v>
      </c>
      <c r="E727" s="24">
        <v>17.686163076842099</v>
      </c>
      <c r="F727" s="24">
        <v>19.750995339999999</v>
      </c>
      <c r="G727" s="23">
        <v>68981.742700000003</v>
      </c>
      <c r="H727" s="23">
        <v>62878.546900000001</v>
      </c>
      <c r="I727" s="92">
        <v>74118.867700000003</v>
      </c>
      <c r="J727" s="93">
        <v>8.7149259109999999</v>
      </c>
      <c r="K727" s="94">
        <f t="shared" si="209"/>
        <v>-5.9665068530938008</v>
      </c>
      <c r="L727" s="94">
        <f t="shared" si="210"/>
        <v>-5.63504</v>
      </c>
      <c r="M727" s="94">
        <f t="shared" si="211"/>
        <v>-0.76305181978727554</v>
      </c>
      <c r="N727" s="94">
        <f t="shared" si="212"/>
        <v>-3.6496727618810763</v>
      </c>
      <c r="O727" s="95">
        <v>30</v>
      </c>
      <c r="P727" s="96">
        <f t="shared" si="216"/>
        <v>29.239776470865817</v>
      </c>
      <c r="Q727" s="97">
        <v>5.2068131228291996</v>
      </c>
      <c r="R727" s="97">
        <v>0.17967130625185099</v>
      </c>
      <c r="S727" s="96">
        <f t="shared" si="217"/>
        <v>1.0089758762415511</v>
      </c>
      <c r="T727" s="98">
        <v>7752627</v>
      </c>
      <c r="U727" s="99">
        <f t="shared" si="218"/>
        <v>2266850.8054199903</v>
      </c>
      <c r="V727" s="100">
        <f t="shared" si="213"/>
        <v>4.8540519635549089</v>
      </c>
      <c r="W727" s="97">
        <v>3.4653320085822501</v>
      </c>
      <c r="X727" s="97">
        <v>4.5049316111569251</v>
      </c>
      <c r="Y727" s="96">
        <f t="shared" si="219"/>
        <v>0.77613528941657783</v>
      </c>
      <c r="Z727" s="100">
        <f t="shared" si="214"/>
        <v>3.7338861258114679</v>
      </c>
      <c r="AA727" s="93">
        <v>41.900926193052797</v>
      </c>
      <c r="AB727" s="95">
        <v>90</v>
      </c>
      <c r="AC727" s="114">
        <f t="shared" si="220"/>
        <v>90</v>
      </c>
      <c r="AD727" s="79">
        <f t="shared" si="224"/>
        <v>61.38984918305195</v>
      </c>
      <c r="AE727" s="79">
        <f t="shared" si="215"/>
        <v>61.38984918305195</v>
      </c>
      <c r="AF727" s="80">
        <f t="shared" si="221"/>
        <v>4759326.0230245646</v>
      </c>
      <c r="AG727" s="96">
        <f t="shared" si="222"/>
        <v>2.1183772363487012</v>
      </c>
      <c r="AH727" s="100">
        <f t="shared" si="223"/>
        <v>10.191237893567566</v>
      </c>
    </row>
    <row r="728" spans="1:34">
      <c r="A728" s="20">
        <v>2041</v>
      </c>
      <c r="B728" s="20">
        <v>42</v>
      </c>
      <c r="C728" s="20" t="s">
        <v>42</v>
      </c>
      <c r="D728" s="24">
        <v>15.443659999999999</v>
      </c>
      <c r="E728" s="24">
        <v>17.463610588421101</v>
      </c>
      <c r="F728" s="24">
        <v>21.17237888</v>
      </c>
      <c r="G728" s="23">
        <v>70072.445300000007</v>
      </c>
      <c r="H728" s="23">
        <v>63636.508099999999</v>
      </c>
      <c r="I728" s="92">
        <v>75507.426999999996</v>
      </c>
      <c r="J728" s="93">
        <v>8.7149259109999999</v>
      </c>
      <c r="K728" s="94">
        <f t="shared" si="209"/>
        <v>-6.060846083778201</v>
      </c>
      <c r="L728" s="94">
        <f t="shared" si="210"/>
        <v>-5.7724799999999998</v>
      </c>
      <c r="M728" s="94">
        <f t="shared" si="211"/>
        <v>-0.75345001522684008</v>
      </c>
      <c r="N728" s="94">
        <f t="shared" si="212"/>
        <v>-3.8718501880050411</v>
      </c>
      <c r="O728" s="95">
        <v>30</v>
      </c>
      <c r="P728" s="96">
        <f t="shared" si="216"/>
        <v>29.388144324878105</v>
      </c>
      <c r="Q728" s="97">
        <v>5.2068131228291996</v>
      </c>
      <c r="R728" s="97">
        <v>0.17967130625185099</v>
      </c>
      <c r="S728" s="96">
        <f t="shared" si="217"/>
        <v>1.0140956002468726</v>
      </c>
      <c r="T728" s="98">
        <v>7752627</v>
      </c>
      <c r="U728" s="99">
        <f t="shared" si="218"/>
        <v>2278353.2117294678</v>
      </c>
      <c r="V728" s="100">
        <f t="shared" si="213"/>
        <v>4.8786822911435754</v>
      </c>
      <c r="W728" s="97">
        <v>3.4653320085822501</v>
      </c>
      <c r="X728" s="97">
        <v>4.8514648120151502</v>
      </c>
      <c r="Y728" s="96">
        <f t="shared" si="219"/>
        <v>0.72435400017633766</v>
      </c>
      <c r="Z728" s="100">
        <f t="shared" si="214"/>
        <v>3.4847730651025537</v>
      </c>
      <c r="AA728" s="93">
        <v>43.004545215512302</v>
      </c>
      <c r="AB728" s="95">
        <v>100</v>
      </c>
      <c r="AC728" s="114">
        <f t="shared" si="220"/>
        <v>100</v>
      </c>
      <c r="AD728" s="79">
        <f t="shared" si="224"/>
        <v>63.248080680598861</v>
      </c>
      <c r="AE728" s="79">
        <f t="shared" si="215"/>
        <v>63.248080680598861</v>
      </c>
      <c r="AF728" s="80">
        <f t="shared" si="221"/>
        <v>4903387.7798258914</v>
      </c>
      <c r="AG728" s="96">
        <f t="shared" si="222"/>
        <v>2.1824991613355489</v>
      </c>
      <c r="AH728" s="100">
        <f t="shared" si="223"/>
        <v>10.499720150892433</v>
      </c>
    </row>
    <row r="729" spans="1:34">
      <c r="A729" s="20">
        <v>2042</v>
      </c>
      <c r="B729" s="20">
        <v>43</v>
      </c>
      <c r="C729" s="20" t="s">
        <v>42</v>
      </c>
      <c r="D729" s="24">
        <v>15.67427</v>
      </c>
      <c r="E729" s="24">
        <v>17.623911527368399</v>
      </c>
      <c r="F729" s="24">
        <v>19.909770000000002</v>
      </c>
      <c r="G729" s="23">
        <v>71180.393500000006</v>
      </c>
      <c r="H729" s="23">
        <v>64403.606099999997</v>
      </c>
      <c r="I729" s="92">
        <v>76922</v>
      </c>
      <c r="J729" s="93">
        <v>8.7149259109999999</v>
      </c>
      <c r="K729" s="94">
        <f t="shared" si="209"/>
        <v>-6.1566769553890008</v>
      </c>
      <c r="L729" s="94">
        <f t="shared" si="210"/>
        <v>-5.9099200000000005</v>
      </c>
      <c r="M729" s="94">
        <f t="shared" si="211"/>
        <v>-0.76036603893678223</v>
      </c>
      <c r="N729" s="94">
        <f t="shared" si="212"/>
        <v>-4.1120370833257835</v>
      </c>
      <c r="O729" s="95">
        <v>30</v>
      </c>
      <c r="P729" s="96">
        <f t="shared" si="216"/>
        <v>29.51668249046665</v>
      </c>
      <c r="Q729" s="97">
        <v>5.2068131228291996</v>
      </c>
      <c r="R729" s="97">
        <v>0.17967130625185099</v>
      </c>
      <c r="S729" s="96">
        <f t="shared" si="217"/>
        <v>1.0185310619332644</v>
      </c>
      <c r="T729" s="98">
        <v>7752627</v>
      </c>
      <c r="U729" s="99">
        <f t="shared" si="218"/>
        <v>2288318.2962601902</v>
      </c>
      <c r="V729" s="100">
        <f t="shared" si="213"/>
        <v>4.9000207215412388</v>
      </c>
      <c r="W729" s="97">
        <v>3.4653320085822501</v>
      </c>
      <c r="X729" s="97">
        <v>4.8514648120151502</v>
      </c>
      <c r="Y729" s="96">
        <f t="shared" si="219"/>
        <v>0.7275221870951889</v>
      </c>
      <c r="Z729" s="100">
        <f t="shared" si="214"/>
        <v>3.5000148011008854</v>
      </c>
      <c r="AA729" s="93">
        <v>44.108164237971302</v>
      </c>
      <c r="AB729" s="95">
        <v>100</v>
      </c>
      <c r="AC729" s="114">
        <f t="shared" si="220"/>
        <v>100</v>
      </c>
      <c r="AD729" s="79">
        <f t="shared" si="224"/>
        <v>65.053373919048269</v>
      </c>
      <c r="AE729" s="79">
        <f t="shared" si="215"/>
        <v>65.053373919048269</v>
      </c>
      <c r="AF729" s="80">
        <f t="shared" si="221"/>
        <v>5043345.4308590945</v>
      </c>
      <c r="AG729" s="96">
        <f t="shared" si="222"/>
        <v>2.2447943477899446</v>
      </c>
      <c r="AH729" s="100">
        <f t="shared" si="223"/>
        <v>10.799414206270013</v>
      </c>
    </row>
    <row r="730" spans="1:34">
      <c r="A730" s="20">
        <v>2043</v>
      </c>
      <c r="B730" s="20">
        <v>44</v>
      </c>
      <c r="C730" s="20" t="s">
        <v>42</v>
      </c>
      <c r="D730" s="24">
        <v>14.04284</v>
      </c>
      <c r="E730" s="24">
        <v>17.683870668947399</v>
      </c>
      <c r="F730" s="24">
        <v>20.51934</v>
      </c>
      <c r="G730" s="23">
        <v>72305.859899999996</v>
      </c>
      <c r="H730" s="23">
        <v>65179.951000000001</v>
      </c>
      <c r="I730" s="92">
        <v>78363.073799999998</v>
      </c>
      <c r="J730" s="93">
        <v>8.7149259109999999</v>
      </c>
      <c r="K730" s="94">
        <f t="shared" si="209"/>
        <v>-6.2540230461905999</v>
      </c>
      <c r="L730" s="94">
        <f t="shared" si="210"/>
        <v>-6.0473600000000003</v>
      </c>
      <c r="M730" s="94">
        <f t="shared" si="211"/>
        <v>-0.76295291614106664</v>
      </c>
      <c r="N730" s="94">
        <f t="shared" si="212"/>
        <v>-4.3494100513316667</v>
      </c>
      <c r="O730" s="95">
        <v>30</v>
      </c>
      <c r="P730" s="96">
        <f t="shared" si="216"/>
        <v>29.617506805754719</v>
      </c>
      <c r="Q730" s="97">
        <v>5.2068131228291996</v>
      </c>
      <c r="R730" s="97">
        <v>0.17967130625185099</v>
      </c>
      <c r="S730" s="96">
        <f t="shared" si="217"/>
        <v>1.0220102028208697</v>
      </c>
      <c r="T730" s="98">
        <v>7752627</v>
      </c>
      <c r="U730" s="99">
        <f t="shared" si="218"/>
        <v>2296134.8293497781</v>
      </c>
      <c r="V730" s="100">
        <f t="shared" si="213"/>
        <v>4.9167584167177321</v>
      </c>
      <c r="W730" s="97">
        <v>3.4653320085822501</v>
      </c>
      <c r="X730" s="97">
        <v>4.8514648120151502</v>
      </c>
      <c r="Y730" s="96">
        <f t="shared" si="219"/>
        <v>0.73000728772919266</v>
      </c>
      <c r="Z730" s="100">
        <f t="shared" si="214"/>
        <v>3.5119702976555223</v>
      </c>
      <c r="AA730" s="93">
        <v>45.211783260430799</v>
      </c>
      <c r="AB730" s="95">
        <v>100</v>
      </c>
      <c r="AC730" s="114">
        <f t="shared" si="220"/>
        <v>100</v>
      </c>
      <c r="AD730" s="79">
        <f t="shared" si="224"/>
        <v>66.797844736523416</v>
      </c>
      <c r="AE730" s="79">
        <f t="shared" si="215"/>
        <v>66.797844736523416</v>
      </c>
      <c r="AF730" s="80">
        <f t="shared" si="221"/>
        <v>5178587.7464617928</v>
      </c>
      <c r="AG730" s="96">
        <f t="shared" si="222"/>
        <v>2.3049907372320311</v>
      </c>
      <c r="AH730" s="100">
        <f t="shared" si="223"/>
        <v>11.089011221670134</v>
      </c>
    </row>
    <row r="731" spans="1:34">
      <c r="A731" s="20">
        <v>2044</v>
      </c>
      <c r="B731" s="20">
        <v>45</v>
      </c>
      <c r="C731" s="20" t="s">
        <v>42</v>
      </c>
      <c r="D731" s="24">
        <v>15.591390000000001</v>
      </c>
      <c r="E731" s="24">
        <v>17.2265031252632</v>
      </c>
      <c r="F731" s="24">
        <v>19.41158823</v>
      </c>
      <c r="G731" s="23">
        <v>73449.121599999999</v>
      </c>
      <c r="H731" s="23">
        <v>65965.654299999995</v>
      </c>
      <c r="I731" s="92">
        <v>79831.145099999994</v>
      </c>
      <c r="J731" s="93">
        <v>8.7149259109999999</v>
      </c>
      <c r="K731" s="94">
        <f t="shared" si="209"/>
        <v>-6.3529083236704</v>
      </c>
      <c r="L731" s="94">
        <f t="shared" si="210"/>
        <v>-6.1848000000000001</v>
      </c>
      <c r="M731" s="94">
        <f t="shared" si="211"/>
        <v>-0.74322025083635557</v>
      </c>
      <c r="N731" s="94">
        <f t="shared" si="212"/>
        <v>-4.5660026635067554</v>
      </c>
      <c r="O731" s="95">
        <v>30</v>
      </c>
      <c r="P731" s="96">
        <f t="shared" si="216"/>
        <v>29.691227656616416</v>
      </c>
      <c r="Q731" s="97">
        <v>5.2068131228291996</v>
      </c>
      <c r="R731" s="97">
        <v>0.17967130625185099</v>
      </c>
      <c r="S731" s="96">
        <f t="shared" si="217"/>
        <v>1.0245540854722837</v>
      </c>
      <c r="T731" s="98">
        <v>7752627</v>
      </c>
      <c r="U731" s="99">
        <f t="shared" si="218"/>
        <v>2301850.1319383113</v>
      </c>
      <c r="V731" s="100">
        <f t="shared" si="213"/>
        <v>4.9289967059275241</v>
      </c>
      <c r="W731" s="97">
        <v>3.4653320085822501</v>
      </c>
      <c r="X731" s="97">
        <v>4.8514648120151502</v>
      </c>
      <c r="Y731" s="96">
        <f t="shared" si="219"/>
        <v>0.7318243467659169</v>
      </c>
      <c r="Z731" s="100">
        <f t="shared" si="214"/>
        <v>3.5207119328053738</v>
      </c>
      <c r="AA731" s="93">
        <v>46.315402282889899</v>
      </c>
      <c r="AB731" s="95">
        <v>100</v>
      </c>
      <c r="AC731" s="114">
        <f t="shared" si="220"/>
        <v>100</v>
      </c>
      <c r="AD731" s="79">
        <f t="shared" si="224"/>
        <v>68.482103518898413</v>
      </c>
      <c r="AE731" s="79">
        <f t="shared" si="215"/>
        <v>68.482103518898413</v>
      </c>
      <c r="AF731" s="80">
        <f t="shared" si="221"/>
        <v>5309162.0475740684</v>
      </c>
      <c r="AG731" s="96">
        <f t="shared" si="222"/>
        <v>2.3631093922244033</v>
      </c>
      <c r="AH731" s="100">
        <f t="shared" si="223"/>
        <v>11.368612526347274</v>
      </c>
    </row>
    <row r="732" spans="1:34">
      <c r="A732" s="20">
        <v>2045</v>
      </c>
      <c r="B732" s="20">
        <v>46</v>
      </c>
      <c r="C732" s="20" t="s">
        <v>42</v>
      </c>
      <c r="D732" s="24">
        <v>15.39758</v>
      </c>
      <c r="E732" s="24">
        <v>17.286281524210501</v>
      </c>
      <c r="F732" s="24">
        <v>19.046949999999999</v>
      </c>
      <c r="G732" s="23">
        <v>74610.460000000006</v>
      </c>
      <c r="H732" s="23">
        <v>66760.828699999998</v>
      </c>
      <c r="I732" s="92">
        <v>81326.719500000007</v>
      </c>
      <c r="J732" s="93">
        <v>8.7149259109999999</v>
      </c>
      <c r="K732" s="94">
        <f t="shared" si="209"/>
        <v>-6.4533571272400003</v>
      </c>
      <c r="L732" s="94">
        <f t="shared" si="210"/>
        <v>-6.3222400000000007</v>
      </c>
      <c r="M732" s="94">
        <f t="shared" si="211"/>
        <v>-0.74579933008053789</v>
      </c>
      <c r="N732" s="94">
        <f t="shared" si="212"/>
        <v>-4.8064705463205391</v>
      </c>
      <c r="O732" s="95">
        <v>30</v>
      </c>
      <c r="P732" s="96">
        <f t="shared" si="216"/>
        <v>29.756689429755316</v>
      </c>
      <c r="Q732" s="97">
        <v>5.2068131228291996</v>
      </c>
      <c r="R732" s="97">
        <v>0.17967130625185099</v>
      </c>
      <c r="S732" s="96">
        <f t="shared" si="217"/>
        <v>1.0268129724367225</v>
      </c>
      <c r="T732" s="98">
        <v>7752627</v>
      </c>
      <c r="U732" s="99">
        <f t="shared" si="218"/>
        <v>2306925.1390373567</v>
      </c>
      <c r="V732" s="100">
        <f t="shared" si="213"/>
        <v>4.9398639178831036</v>
      </c>
      <c r="W732" s="97">
        <v>3.4653320085822501</v>
      </c>
      <c r="X732" s="97">
        <v>4.8514648120151502</v>
      </c>
      <c r="Y732" s="96">
        <f t="shared" si="219"/>
        <v>0.73343783745480196</v>
      </c>
      <c r="Z732" s="100">
        <f t="shared" si="214"/>
        <v>3.5284742270593599</v>
      </c>
      <c r="AA732" s="93">
        <v>47.419021305349403</v>
      </c>
      <c r="AB732" s="95">
        <v>100</v>
      </c>
      <c r="AC732" s="114">
        <f t="shared" si="220"/>
        <v>100</v>
      </c>
      <c r="AD732" s="79">
        <f t="shared" si="224"/>
        <v>70.124994652876822</v>
      </c>
      <c r="AE732" s="79">
        <f t="shared" si="215"/>
        <v>70.124994652876822</v>
      </c>
      <c r="AF732" s="80">
        <f t="shared" si="221"/>
        <v>5436529.269207485</v>
      </c>
      <c r="AG732" s="96">
        <f t="shared" si="222"/>
        <v>2.4198005753162781</v>
      </c>
      <c r="AH732" s="100">
        <f t="shared" si="223"/>
        <v>11.641346449013911</v>
      </c>
    </row>
    <row r="733" spans="1:34">
      <c r="A733" s="20">
        <v>2046</v>
      </c>
      <c r="B733" s="20">
        <v>47</v>
      </c>
      <c r="C733" s="20" t="s">
        <v>42</v>
      </c>
      <c r="D733" s="24">
        <v>15.14753</v>
      </c>
      <c r="E733" s="24">
        <v>17.241107821052601</v>
      </c>
      <c r="F733" s="24">
        <v>19.52224</v>
      </c>
      <c r="G733" s="23">
        <v>75790.160799999998</v>
      </c>
      <c r="H733" s="23">
        <v>67565.588399999993</v>
      </c>
      <c r="I733" s="92">
        <v>82850.312300000005</v>
      </c>
      <c r="J733" s="93">
        <v>8.7149259109999999</v>
      </c>
      <c r="K733" s="94">
        <f t="shared" si="209"/>
        <v>-6.5553941682351997</v>
      </c>
      <c r="L733" s="94">
        <f t="shared" si="210"/>
        <v>-6.4596800000000005</v>
      </c>
      <c r="M733" s="94">
        <f t="shared" si="211"/>
        <v>-0.7438503558314935</v>
      </c>
      <c r="N733" s="94">
        <f t="shared" si="212"/>
        <v>-5.0439986130666936</v>
      </c>
      <c r="O733" s="95">
        <v>30</v>
      </c>
      <c r="P733" s="96">
        <f t="shared" si="216"/>
        <v>29.807801857426959</v>
      </c>
      <c r="Q733" s="97">
        <v>5.2068131228291996</v>
      </c>
      <c r="R733" s="97">
        <v>0.17967130625185099</v>
      </c>
      <c r="S733" s="96">
        <f t="shared" si="217"/>
        <v>1.0285767070722529</v>
      </c>
      <c r="T733" s="98">
        <v>7752627</v>
      </c>
      <c r="U733" s="99">
        <f t="shared" si="218"/>
        <v>2310887.694905384</v>
      </c>
      <c r="V733" s="100">
        <f t="shared" si="213"/>
        <v>4.948349016260952</v>
      </c>
      <c r="W733" s="97">
        <v>3.4653320085822501</v>
      </c>
      <c r="X733" s="97">
        <v>4.8514648120151502</v>
      </c>
      <c r="Y733" s="96">
        <f t="shared" si="219"/>
        <v>0.73469764790875214</v>
      </c>
      <c r="Z733" s="100">
        <f t="shared" si="214"/>
        <v>3.5345350116149659</v>
      </c>
      <c r="AA733" s="93">
        <v>48.522640327808404</v>
      </c>
      <c r="AB733" s="95">
        <v>100</v>
      </c>
      <c r="AC733" s="114">
        <f t="shared" si="220"/>
        <v>100</v>
      </c>
      <c r="AD733" s="79">
        <f t="shared" si="224"/>
        <v>71.720427870714218</v>
      </c>
      <c r="AE733" s="79">
        <f t="shared" si="215"/>
        <v>71.720427870714218</v>
      </c>
      <c r="AF733" s="80">
        <f t="shared" si="221"/>
        <v>5560217.255620515</v>
      </c>
      <c r="AG733" s="96">
        <f t="shared" si="222"/>
        <v>2.4748541298657223</v>
      </c>
      <c r="AH733" s="100">
        <f t="shared" si="223"/>
        <v>11.906201953346532</v>
      </c>
    </row>
    <row r="734" spans="1:34">
      <c r="A734" s="20">
        <v>2047</v>
      </c>
      <c r="B734" s="20">
        <v>48</v>
      </c>
      <c r="C734" s="20" t="s">
        <v>42</v>
      </c>
      <c r="D734" s="24">
        <v>15.37163</v>
      </c>
      <c r="E734" s="24">
        <v>17.642847671578998</v>
      </c>
      <c r="F734" s="24">
        <v>19.88694602</v>
      </c>
      <c r="G734" s="23">
        <v>76988.514500000005</v>
      </c>
      <c r="H734" s="23">
        <v>68380.048999999999</v>
      </c>
      <c r="I734" s="92">
        <v>84402.448499999999</v>
      </c>
      <c r="J734" s="93">
        <v>8.7149259109999999</v>
      </c>
      <c r="K734" s="94">
        <f t="shared" si="209"/>
        <v>-6.6590445731630004</v>
      </c>
      <c r="L734" s="94">
        <f t="shared" si="210"/>
        <v>-6.5971200000000003</v>
      </c>
      <c r="M734" s="94">
        <f t="shared" si="211"/>
        <v>-0.76118301994260429</v>
      </c>
      <c r="N734" s="94">
        <f t="shared" si="212"/>
        <v>-5.3024216821056047</v>
      </c>
      <c r="O734" s="95">
        <v>30</v>
      </c>
      <c r="P734" s="96">
        <f t="shared" si="216"/>
        <v>29.851354568624391</v>
      </c>
      <c r="Q734" s="97">
        <v>5.2068131228291996</v>
      </c>
      <c r="R734" s="97">
        <v>0.17967130625185099</v>
      </c>
      <c r="S734" s="96">
        <f t="shared" si="217"/>
        <v>1.0300795788533321</v>
      </c>
      <c r="T734" s="98">
        <v>7752627</v>
      </c>
      <c r="U734" s="99">
        <f t="shared" si="218"/>
        <v>2314264.1741529079</v>
      </c>
      <c r="V734" s="100">
        <f t="shared" si="213"/>
        <v>4.9555791373091305</v>
      </c>
      <c r="W734" s="97">
        <v>3.4653320085822501</v>
      </c>
      <c r="X734" s="97">
        <v>4.8514648120151502</v>
      </c>
      <c r="Y734" s="96">
        <f t="shared" si="219"/>
        <v>0.73577112775237996</v>
      </c>
      <c r="Z734" s="100">
        <f t="shared" si="214"/>
        <v>3.5396993837922359</v>
      </c>
      <c r="AA734" s="93">
        <v>49.626259350267901</v>
      </c>
      <c r="AB734" s="95">
        <v>100</v>
      </c>
      <c r="AC734" s="114">
        <f t="shared" si="220"/>
        <v>100</v>
      </c>
      <c r="AD734" s="79">
        <f t="shared" si="224"/>
        <v>73.275192801403605</v>
      </c>
      <c r="AE734" s="79">
        <f t="shared" si="215"/>
        <v>73.275192801403605</v>
      </c>
      <c r="AF734" s="80">
        <f t="shared" si="221"/>
        <v>5680752.3814236727</v>
      </c>
      <c r="AG734" s="96">
        <f t="shared" si="222"/>
        <v>2.528504345347192</v>
      </c>
      <c r="AH734" s="100">
        <f t="shared" si="223"/>
        <v>12.164306175593198</v>
      </c>
    </row>
    <row r="735" spans="1:34">
      <c r="A735" s="20">
        <v>2048</v>
      </c>
      <c r="B735" s="20">
        <v>49</v>
      </c>
      <c r="C735" s="20" t="s">
        <v>42</v>
      </c>
      <c r="D735" s="24">
        <v>15.28046</v>
      </c>
      <c r="E735" s="24">
        <v>17.4854327157895</v>
      </c>
      <c r="F735" s="24">
        <v>22.075331859999999</v>
      </c>
      <c r="G735" s="23">
        <v>78205.815799999997</v>
      </c>
      <c r="H735" s="23">
        <v>69204.327399999995</v>
      </c>
      <c r="I735" s="92">
        <v>85983.662700000001</v>
      </c>
      <c r="J735" s="93">
        <v>8.7149259109999999</v>
      </c>
      <c r="K735" s="94">
        <f t="shared" si="209"/>
        <v>-6.7643338318051995</v>
      </c>
      <c r="L735" s="94">
        <f t="shared" si="210"/>
        <v>-6.7345600000000001</v>
      </c>
      <c r="M735" s="94">
        <f t="shared" si="211"/>
        <v>-0.75439150909002217</v>
      </c>
      <c r="N735" s="94">
        <f t="shared" si="212"/>
        <v>-5.5383594298952215</v>
      </c>
      <c r="O735" s="95">
        <v>30</v>
      </c>
      <c r="P735" s="96">
        <f t="shared" si="216"/>
        <v>29.882473014528383</v>
      </c>
      <c r="Q735" s="97">
        <v>5.2068131228291996</v>
      </c>
      <c r="R735" s="97">
        <v>0.17967130625185099</v>
      </c>
      <c r="S735" s="96">
        <f t="shared" si="217"/>
        <v>1.0311533819056413</v>
      </c>
      <c r="T735" s="98">
        <v>7752627</v>
      </c>
      <c r="U735" s="99">
        <f t="shared" si="218"/>
        <v>2316676.6711920411</v>
      </c>
      <c r="V735" s="100">
        <f t="shared" si="213"/>
        <v>4.9607450644014097</v>
      </c>
      <c r="W735" s="97">
        <v>3.4653320085822501</v>
      </c>
      <c r="X735" s="97">
        <v>4.8514648120151502</v>
      </c>
      <c r="Y735" s="96">
        <f t="shared" si="219"/>
        <v>0.73653812993260093</v>
      </c>
      <c r="Z735" s="100">
        <f t="shared" si="214"/>
        <v>3.5433893317152929</v>
      </c>
      <c r="AA735" s="93">
        <v>50.729878372726901</v>
      </c>
      <c r="AB735" s="95">
        <v>100</v>
      </c>
      <c r="AC735" s="114">
        <f t="shared" si="220"/>
        <v>100</v>
      </c>
      <c r="AD735" s="79">
        <f t="shared" si="224"/>
        <v>74.784414896125796</v>
      </c>
      <c r="AE735" s="79">
        <f t="shared" si="215"/>
        <v>74.784414896125796</v>
      </c>
      <c r="AF735" s="80">
        <f t="shared" si="221"/>
        <v>5797756.7410290707</v>
      </c>
      <c r="AG735" s="96">
        <f t="shared" si="222"/>
        <v>2.5805830158863703</v>
      </c>
      <c r="AH735" s="100">
        <f t="shared" si="223"/>
        <v>12.414849899127681</v>
      </c>
    </row>
    <row r="736" spans="1:34">
      <c r="A736" s="20">
        <v>2049</v>
      </c>
      <c r="B736" s="20">
        <v>50</v>
      </c>
      <c r="C736" s="20" t="s">
        <v>42</v>
      </c>
      <c r="D736" s="24">
        <v>15.45707</v>
      </c>
      <c r="E736" s="24">
        <v>17.994863460000001</v>
      </c>
      <c r="F736" s="24">
        <v>21.098990929999999</v>
      </c>
      <c r="G736" s="23">
        <v>79442.364499999996</v>
      </c>
      <c r="H736" s="23">
        <v>70038.542000000001</v>
      </c>
      <c r="I736" s="92">
        <v>87594.499800000005</v>
      </c>
      <c r="J736" s="93">
        <v>8.7149259109999999</v>
      </c>
      <c r="K736" s="94">
        <f t="shared" si="209"/>
        <v>-6.8712878750629995</v>
      </c>
      <c r="L736" s="94">
        <f t="shared" si="210"/>
        <v>-6.8719999999999999</v>
      </c>
      <c r="M736" s="94">
        <f t="shared" si="211"/>
        <v>-0.77637038911824008</v>
      </c>
      <c r="N736" s="94">
        <f t="shared" si="212"/>
        <v>-5.8047323531812394</v>
      </c>
      <c r="O736" s="95">
        <v>30</v>
      </c>
      <c r="P736" s="96">
        <f t="shared" si="216"/>
        <v>29.909873739908953</v>
      </c>
      <c r="Q736" s="97">
        <v>5.2068131228291996</v>
      </c>
      <c r="R736" s="97">
        <v>0.17967130625185099</v>
      </c>
      <c r="S736" s="96">
        <f t="shared" si="217"/>
        <v>1.0320988977144936</v>
      </c>
      <c r="T736" s="98">
        <v>7752627</v>
      </c>
      <c r="U736" s="99">
        <f t="shared" si="218"/>
        <v>2318800.9472260913</v>
      </c>
      <c r="V736" s="100">
        <f t="shared" si="213"/>
        <v>4.9652938182186261</v>
      </c>
      <c r="W736" s="97">
        <v>3.4653320085822501</v>
      </c>
      <c r="X736" s="97">
        <v>4.8514648120151502</v>
      </c>
      <c r="Y736" s="96">
        <f t="shared" si="219"/>
        <v>0.7372134983674955</v>
      </c>
      <c r="Z736" s="100">
        <f t="shared" si="214"/>
        <v>3.546638441584733</v>
      </c>
      <c r="AA736" s="93">
        <v>51.833497395186001</v>
      </c>
      <c r="AB736" s="95">
        <v>100</v>
      </c>
      <c r="AC736" s="114">
        <f t="shared" si="220"/>
        <v>100</v>
      </c>
      <c r="AD736" s="79">
        <f t="shared" si="224"/>
        <v>76.256810699650785</v>
      </c>
      <c r="AE736" s="79">
        <f t="shared" si="215"/>
        <v>76.256810699650785</v>
      </c>
      <c r="AF736" s="80">
        <f t="shared" si="221"/>
        <v>5911906.0956400158</v>
      </c>
      <c r="AG736" s="96">
        <f t="shared" si="222"/>
        <v>2.6313909229685688</v>
      </c>
      <c r="AH736" s="100">
        <f t="shared" si="223"/>
        <v>12.659280144630815</v>
      </c>
    </row>
    <row r="737" spans="1:34">
      <c r="A737" s="20">
        <v>2050</v>
      </c>
      <c r="B737" s="20">
        <v>51</v>
      </c>
      <c r="C737" s="20" t="s">
        <v>42</v>
      </c>
      <c r="D737" s="24">
        <v>16.781569999999999</v>
      </c>
      <c r="E737" s="24">
        <v>18.561362451578901</v>
      </c>
      <c r="F737" s="24">
        <v>20.9815</v>
      </c>
      <c r="G737" s="23">
        <v>80698.464800000002</v>
      </c>
      <c r="H737" s="23">
        <v>70882.8125</v>
      </c>
      <c r="I737" s="92">
        <v>89235.514599999995</v>
      </c>
      <c r="J737" s="93">
        <v>8.7149259109999999</v>
      </c>
      <c r="K737" s="94">
        <f t="shared" si="209"/>
        <v>-6.9799330144112002</v>
      </c>
      <c r="L737" s="94">
        <f t="shared" si="210"/>
        <v>-7.0094400000000006</v>
      </c>
      <c r="M737" s="94">
        <f t="shared" si="211"/>
        <v>-0.80081142161092012</v>
      </c>
      <c r="N737" s="94">
        <f t="shared" si="212"/>
        <v>-6.0752585250221207</v>
      </c>
      <c r="O737" s="95">
        <v>30</v>
      </c>
      <c r="P737" s="96">
        <f t="shared" si="216"/>
        <v>29.931186653038967</v>
      </c>
      <c r="Q737" s="97">
        <v>5.2068131228291996</v>
      </c>
      <c r="R737" s="97">
        <v>0.17967130625185099</v>
      </c>
      <c r="S737" s="96">
        <f t="shared" si="217"/>
        <v>1.0328343416130488</v>
      </c>
      <c r="T737" s="98">
        <v>7752627</v>
      </c>
      <c r="U737" s="99">
        <f t="shared" si="218"/>
        <v>2320453.2578838952</v>
      </c>
      <c r="V737" s="100">
        <f t="shared" si="213"/>
        <v>4.9688319433452284</v>
      </c>
      <c r="W737" s="97">
        <v>3.4653320085822501</v>
      </c>
      <c r="X737" s="97">
        <v>4.8514648120151502</v>
      </c>
      <c r="Y737" s="96">
        <f t="shared" si="219"/>
        <v>0.7377388154378921</v>
      </c>
      <c r="Z737" s="100">
        <f t="shared" si="214"/>
        <v>3.5491656738180204</v>
      </c>
      <c r="AA737" s="93">
        <v>52.937116417645498</v>
      </c>
      <c r="AB737" s="95">
        <v>100</v>
      </c>
      <c r="AC737" s="114">
        <f t="shared" si="220"/>
        <v>100</v>
      </c>
      <c r="AD737" s="79">
        <f t="shared" si="224"/>
        <v>77.690010120251429</v>
      </c>
      <c r="AE737" s="79">
        <f t="shared" si="215"/>
        <v>77.690010120251429</v>
      </c>
      <c r="AF737" s="80">
        <f t="shared" si="221"/>
        <v>6023016.7008853443</v>
      </c>
      <c r="AG737" s="96">
        <f t="shared" si="222"/>
        <v>2.6808462819269474</v>
      </c>
      <c r="AH737" s="100">
        <f t="shared" si="223"/>
        <v>12.897203456687048</v>
      </c>
    </row>
    <row r="738" spans="1:34">
      <c r="A738" s="20">
        <v>2016</v>
      </c>
      <c r="B738" s="20">
        <v>17</v>
      </c>
      <c r="C738" s="20" t="s">
        <v>44</v>
      </c>
      <c r="D738" s="24">
        <v>14.39902</v>
      </c>
      <c r="E738" s="24">
        <v>17.4089374863158</v>
      </c>
      <c r="F738" s="24">
        <v>21.74565801</v>
      </c>
      <c r="G738" s="23">
        <v>25727.270400000001</v>
      </c>
      <c r="H738" s="23">
        <v>25680.679</v>
      </c>
      <c r="I738" s="92">
        <v>25887.503400000001</v>
      </c>
      <c r="J738" s="93">
        <v>7.8957180400000002</v>
      </c>
      <c r="K738" s="94">
        <f t="shared" si="209"/>
        <v>-2.2252545259776002</v>
      </c>
      <c r="L738" s="94">
        <f t="shared" si="210"/>
        <v>-2.3364799999999999</v>
      </c>
      <c r="M738" s="94">
        <f t="shared" si="211"/>
        <v>-0.75109119890960896</v>
      </c>
      <c r="N738" s="94">
        <f t="shared" si="212"/>
        <v>2.5828923151127907</v>
      </c>
      <c r="O738" s="95">
        <v>30</v>
      </c>
      <c r="P738" s="96">
        <f t="shared" si="216"/>
        <v>2.1074277160828583</v>
      </c>
      <c r="Q738" s="97">
        <v>2.1516141756598799</v>
      </c>
      <c r="R738" s="97">
        <v>6.4868403650792203E-2</v>
      </c>
      <c r="S738" s="96">
        <f t="shared" si="217"/>
        <v>6.3536238651989582E-2</v>
      </c>
      <c r="T738" s="98">
        <v>13730352</v>
      </c>
      <c r="U738" s="99">
        <f t="shared" si="218"/>
        <v>289357.24356373702</v>
      </c>
      <c r="V738" s="100">
        <f t="shared" si="213"/>
        <v>0.61960632474406063</v>
      </c>
      <c r="W738" s="97">
        <v>2.8276441314338601</v>
      </c>
      <c r="X738" s="97">
        <v>2.8276441314338601</v>
      </c>
      <c r="Y738" s="96">
        <f t="shared" si="219"/>
        <v>6.3536238651989582E-2</v>
      </c>
      <c r="Z738" s="100">
        <f t="shared" si="214"/>
        <v>0.61960632474406063</v>
      </c>
      <c r="AA738" s="93">
        <v>6.5304788538002203</v>
      </c>
      <c r="AC738" s="114">
        <f t="shared" si="220"/>
        <v>6.5304788538002203</v>
      </c>
      <c r="AD738" s="79">
        <f>O738/(EXP(N738)+1)</f>
        <v>2.1074277160828583</v>
      </c>
      <c r="AE738" s="79">
        <f t="shared" si="215"/>
        <v>2.1074277160828583</v>
      </c>
      <c r="AF738" s="80">
        <f t="shared" si="221"/>
        <v>289357.24356373702</v>
      </c>
      <c r="AG738" s="96">
        <f t="shared" si="222"/>
        <v>6.3536238651989582E-2</v>
      </c>
      <c r="AH738" s="100">
        <f t="shared" si="223"/>
        <v>0.61960632474406063</v>
      </c>
    </row>
    <row r="739" spans="1:34">
      <c r="A739" s="20">
        <v>2017</v>
      </c>
      <c r="B739" s="20">
        <v>18</v>
      </c>
      <c r="C739" s="20" t="s">
        <v>44</v>
      </c>
      <c r="D739" s="24">
        <v>14.484069999999999</v>
      </c>
      <c r="E739" s="24">
        <v>17.620903263157899</v>
      </c>
      <c r="F739" s="24">
        <v>20.192900000000002</v>
      </c>
      <c r="G739" s="23">
        <v>26175.007900000001</v>
      </c>
      <c r="H739" s="23">
        <v>26080.289199999999</v>
      </c>
      <c r="I739" s="92">
        <v>26502.0664</v>
      </c>
      <c r="J739" s="93">
        <v>7.8957180400000002</v>
      </c>
      <c r="K739" s="94">
        <f t="shared" si="209"/>
        <v>-2.2639811333026003</v>
      </c>
      <c r="L739" s="94">
        <f t="shared" si="210"/>
        <v>-2.4739200000000001</v>
      </c>
      <c r="M739" s="94">
        <f t="shared" si="211"/>
        <v>-0.76023625038568443</v>
      </c>
      <c r="N739" s="94">
        <f t="shared" si="212"/>
        <v>2.3975806563117152</v>
      </c>
      <c r="O739" s="95">
        <v>30</v>
      </c>
      <c r="P739" s="96">
        <f t="shared" si="216"/>
        <v>2.5007210906372217</v>
      </c>
      <c r="Q739" s="97">
        <v>2.1516141756598799</v>
      </c>
      <c r="R739" s="97">
        <v>6.4868403650792203E-2</v>
      </c>
      <c r="S739" s="96">
        <f t="shared" si="217"/>
        <v>7.5393528710022528E-2</v>
      </c>
      <c r="T739" s="98">
        <v>13730352</v>
      </c>
      <c r="U739" s="99">
        <f t="shared" si="218"/>
        <v>343357.80828272959</v>
      </c>
      <c r="V739" s="100">
        <f t="shared" si="213"/>
        <v>0.73523879009227522</v>
      </c>
      <c r="W739" s="97">
        <v>2.8276441314338601</v>
      </c>
      <c r="X739" s="97">
        <v>2.8276441314338601</v>
      </c>
      <c r="Y739" s="96">
        <f t="shared" si="219"/>
        <v>7.5393528710022528E-2</v>
      </c>
      <c r="Z739" s="100">
        <f t="shared" si="214"/>
        <v>0.73523879009227522</v>
      </c>
      <c r="AA739" s="93">
        <v>7.0069035558141204</v>
      </c>
      <c r="AC739" s="114">
        <f t="shared" si="220"/>
        <v>7.0069035558141204</v>
      </c>
      <c r="AD739" s="79">
        <f t="shared" ref="AD739:AD742" si="225">O739/(EXP(N739)+1)</f>
        <v>2.5007210906372217</v>
      </c>
      <c r="AE739" s="79">
        <f t="shared" si="215"/>
        <v>2.5007210906372217</v>
      </c>
      <c r="AF739" s="80">
        <f t="shared" si="221"/>
        <v>343357.80828272959</v>
      </c>
      <c r="AG739" s="96">
        <f t="shared" si="222"/>
        <v>7.5393528710022528E-2</v>
      </c>
      <c r="AH739" s="100">
        <f t="shared" si="223"/>
        <v>0.73523879009227522</v>
      </c>
    </row>
    <row r="740" spans="1:34">
      <c r="A740" s="20">
        <v>2018</v>
      </c>
      <c r="B740" s="20">
        <v>19</v>
      </c>
      <c r="C740" s="20" t="s">
        <v>44</v>
      </c>
      <c r="D740" s="24">
        <v>14.854789999999999</v>
      </c>
      <c r="E740" s="24">
        <v>17.3222943826316</v>
      </c>
      <c r="F740" s="24">
        <v>20.529263709999999</v>
      </c>
      <c r="G740" s="23">
        <v>26630.537499999999</v>
      </c>
      <c r="H740" s="23">
        <v>26486.117600000001</v>
      </c>
      <c r="I740" s="92">
        <v>27131.2189</v>
      </c>
      <c r="J740" s="93">
        <v>7.8957180400000002</v>
      </c>
      <c r="K740" s="94">
        <f t="shared" si="209"/>
        <v>-2.3033817105250001</v>
      </c>
      <c r="L740" s="94">
        <f t="shared" si="210"/>
        <v>-2.6113600000000003</v>
      </c>
      <c r="M740" s="94">
        <f t="shared" si="211"/>
        <v>-0.74735306884425778</v>
      </c>
      <c r="N740" s="94">
        <f t="shared" si="212"/>
        <v>2.2336232606307416</v>
      </c>
      <c r="O740" s="95">
        <v>30</v>
      </c>
      <c r="P740" s="96">
        <f t="shared" si="216"/>
        <v>2.9031444145550149</v>
      </c>
      <c r="Q740" s="97">
        <v>2.1516141756598799</v>
      </c>
      <c r="R740" s="97">
        <v>6.4868403650792203E-2</v>
      </c>
      <c r="S740" s="96">
        <f t="shared" si="217"/>
        <v>8.7526075013955901E-2</v>
      </c>
      <c r="T740" s="98">
        <v>13730352</v>
      </c>
      <c r="U740" s="99">
        <f t="shared" si="218"/>
        <v>398611.94718674279</v>
      </c>
      <c r="V740" s="100">
        <f t="shared" si="213"/>
        <v>0.85355555835963781</v>
      </c>
      <c r="W740" s="97">
        <v>2.8276441314338601</v>
      </c>
      <c r="X740" s="97">
        <v>2.8276441314338601</v>
      </c>
      <c r="Y740" s="96">
        <f t="shared" si="219"/>
        <v>8.7526075013955901E-2</v>
      </c>
      <c r="Z740" s="100">
        <f t="shared" si="214"/>
        <v>0.85355555835963781</v>
      </c>
      <c r="AA740" s="93">
        <v>7.4833282578281297</v>
      </c>
      <c r="AC740" s="114">
        <f t="shared" si="220"/>
        <v>7.4833282578281297</v>
      </c>
      <c r="AD740" s="79">
        <f t="shared" si="225"/>
        <v>2.9031444145550149</v>
      </c>
      <c r="AE740" s="79">
        <f t="shared" si="215"/>
        <v>2.9031444145550149</v>
      </c>
      <c r="AF740" s="80">
        <f t="shared" si="221"/>
        <v>398611.94718674279</v>
      </c>
      <c r="AG740" s="96">
        <f t="shared" si="222"/>
        <v>8.7526075013955901E-2</v>
      </c>
      <c r="AH740" s="100">
        <f t="shared" si="223"/>
        <v>0.85355555835963781</v>
      </c>
    </row>
    <row r="741" spans="1:34">
      <c r="A741" s="20">
        <v>2019</v>
      </c>
      <c r="B741" s="20">
        <v>20</v>
      </c>
      <c r="C741" s="20" t="s">
        <v>44</v>
      </c>
      <c r="D741" s="24">
        <v>14.30908</v>
      </c>
      <c r="E741" s="24">
        <v>17.980844452631601</v>
      </c>
      <c r="F741" s="24">
        <v>21.549227370000001</v>
      </c>
      <c r="G741" s="23">
        <v>27093.994699999999</v>
      </c>
      <c r="H741" s="23">
        <v>26898.260999999999</v>
      </c>
      <c r="I741" s="92">
        <v>27775.3073</v>
      </c>
      <c r="J741" s="93">
        <v>7.8957180400000002</v>
      </c>
      <c r="K741" s="94">
        <f t="shared" si="209"/>
        <v>-2.3434679775817999</v>
      </c>
      <c r="L741" s="94">
        <f t="shared" si="210"/>
        <v>-2.7488000000000001</v>
      </c>
      <c r="M741" s="94">
        <f t="shared" si="211"/>
        <v>-0.77576555306433781</v>
      </c>
      <c r="N741" s="94">
        <f t="shared" si="212"/>
        <v>2.0276845093538625</v>
      </c>
      <c r="O741" s="95">
        <v>30</v>
      </c>
      <c r="P741" s="96">
        <f t="shared" si="216"/>
        <v>3.4898019343704636</v>
      </c>
      <c r="Q741" s="97">
        <v>2.1516141756598799</v>
      </c>
      <c r="R741" s="97">
        <v>6.4868403650792203E-2</v>
      </c>
      <c r="S741" s="96">
        <f t="shared" si="217"/>
        <v>0.10521304567564056</v>
      </c>
      <c r="T741" s="98">
        <v>13730352</v>
      </c>
      <c r="U741" s="99">
        <f t="shared" si="218"/>
        <v>479162.08969187364</v>
      </c>
      <c r="V741" s="100">
        <f t="shared" si="213"/>
        <v>1.0260391538643789</v>
      </c>
      <c r="W741" s="97">
        <v>2.8276441314338601</v>
      </c>
      <c r="X741" s="97">
        <v>2.8276441314338601</v>
      </c>
      <c r="Y741" s="96">
        <f t="shared" si="219"/>
        <v>0.10521304567564056</v>
      </c>
      <c r="Z741" s="100">
        <f t="shared" si="214"/>
        <v>1.0260391538643789</v>
      </c>
      <c r="AA741" s="93">
        <v>7.9597529598421497</v>
      </c>
      <c r="AC741" s="114">
        <f t="shared" si="220"/>
        <v>7.9597529598421497</v>
      </c>
      <c r="AD741" s="79">
        <f t="shared" si="225"/>
        <v>3.4898019343704636</v>
      </c>
      <c r="AE741" s="79">
        <f t="shared" si="215"/>
        <v>3.4898019343704636</v>
      </c>
      <c r="AF741" s="80">
        <f t="shared" si="221"/>
        <v>479162.08969187364</v>
      </c>
      <c r="AG741" s="96">
        <f t="shared" si="222"/>
        <v>0.10521304567564056</v>
      </c>
      <c r="AH741" s="100">
        <f t="shared" si="223"/>
        <v>1.0260391538643789</v>
      </c>
    </row>
    <row r="742" spans="1:34">
      <c r="A742" s="20">
        <v>2020</v>
      </c>
      <c r="B742" s="20">
        <v>21</v>
      </c>
      <c r="C742" s="20" t="s">
        <v>44</v>
      </c>
      <c r="D742" s="24">
        <v>14.9787</v>
      </c>
      <c r="E742" s="24">
        <v>17.890528279473699</v>
      </c>
      <c r="F742" s="24">
        <v>21.786634190000001</v>
      </c>
      <c r="G742" s="23">
        <v>27565.517599999999</v>
      </c>
      <c r="H742" s="23">
        <v>27316.817599999998</v>
      </c>
      <c r="I742" s="92">
        <v>28434.6862</v>
      </c>
      <c r="J742" s="93">
        <v>7.8957180400000002</v>
      </c>
      <c r="K742" s="94">
        <f t="shared" si="209"/>
        <v>-2.3842518792943999</v>
      </c>
      <c r="L742" s="94">
        <f t="shared" si="210"/>
        <v>-2.8862399999999999</v>
      </c>
      <c r="M742" s="94">
        <f t="shared" si="211"/>
        <v>-0.77186895208961326</v>
      </c>
      <c r="N742" s="94">
        <f t="shared" si="212"/>
        <v>1.8533572086159871</v>
      </c>
      <c r="O742" s="95">
        <v>30</v>
      </c>
      <c r="P742" s="96">
        <f t="shared" si="216"/>
        <v>4.0643761172420874</v>
      </c>
      <c r="Q742" s="97">
        <v>2.1516141756598799</v>
      </c>
      <c r="R742" s="97">
        <v>6.4868403650792203E-2</v>
      </c>
      <c r="S742" s="96">
        <f t="shared" si="217"/>
        <v>0.12253571924949806</v>
      </c>
      <c r="T742" s="98">
        <v>13730352</v>
      </c>
      <c r="U742" s="99">
        <f t="shared" si="218"/>
        <v>558053.14750127133</v>
      </c>
      <c r="V742" s="100">
        <f t="shared" si="213"/>
        <v>1.1949701188626163</v>
      </c>
      <c r="W742" s="97">
        <v>2.8276441314338601</v>
      </c>
      <c r="X742" s="97">
        <v>2.8276441314338601</v>
      </c>
      <c r="Y742" s="96">
        <f t="shared" si="219"/>
        <v>0.12253571924949808</v>
      </c>
      <c r="Z742" s="100">
        <f t="shared" si="214"/>
        <v>1.1949701188626163</v>
      </c>
      <c r="AA742" s="93">
        <v>8.4361776618560498</v>
      </c>
      <c r="AC742" s="114">
        <f t="shared" si="220"/>
        <v>8.4361776618560498</v>
      </c>
      <c r="AD742" s="79">
        <f t="shared" si="225"/>
        <v>4.0643761172420874</v>
      </c>
      <c r="AE742" s="79">
        <f t="shared" si="215"/>
        <v>4.0643761172420874</v>
      </c>
      <c r="AF742" s="80">
        <f t="shared" si="221"/>
        <v>558053.14750127133</v>
      </c>
      <c r="AG742" s="96">
        <f t="shared" si="222"/>
        <v>0.12253571924949808</v>
      </c>
      <c r="AH742" s="100">
        <f t="shared" si="223"/>
        <v>1.1949701188626163</v>
      </c>
    </row>
    <row r="743" spans="1:34">
      <c r="A743" s="20">
        <v>2021</v>
      </c>
      <c r="B743" s="20">
        <v>22</v>
      </c>
      <c r="C743" s="20" t="s">
        <v>44</v>
      </c>
      <c r="D743" s="24">
        <v>15.272930000000001</v>
      </c>
      <c r="E743" s="24">
        <v>17.488131066842101</v>
      </c>
      <c r="F743" s="24">
        <v>22.253611769999999</v>
      </c>
      <c r="G743" s="23">
        <v>28045.246500000001</v>
      </c>
      <c r="H743" s="23">
        <v>27741.887299999999</v>
      </c>
      <c r="I743" s="92">
        <v>29109.718700000001</v>
      </c>
      <c r="J743" s="93">
        <v>7.8957180400000002</v>
      </c>
      <c r="K743" s="94">
        <f t="shared" si="209"/>
        <v>-2.425745550771</v>
      </c>
      <c r="L743" s="94">
        <f t="shared" si="210"/>
        <v>-3.0236800000000001</v>
      </c>
      <c r="M743" s="94">
        <f t="shared" si="211"/>
        <v>-0.75450792674783562</v>
      </c>
      <c r="N743" s="94">
        <f t="shared" si="212"/>
        <v>1.6917845624811649</v>
      </c>
      <c r="O743" s="95">
        <v>30</v>
      </c>
      <c r="P743" s="96">
        <f t="shared" si="216"/>
        <v>4.6662389081204951</v>
      </c>
      <c r="Q743" s="97">
        <v>2.1516141756598799</v>
      </c>
      <c r="R743" s="97">
        <v>6.4868403650792203E-2</v>
      </c>
      <c r="S743" s="96">
        <f t="shared" si="217"/>
        <v>0.14068110930258187</v>
      </c>
      <c r="T743" s="98">
        <v>13730352</v>
      </c>
      <c r="U743" s="99">
        <f t="shared" si="218"/>
        <v>640691.02724590059</v>
      </c>
      <c r="V743" s="100">
        <f t="shared" si="213"/>
        <v>1.3719242269491929</v>
      </c>
      <c r="W743" s="97">
        <v>2.8276441314338601</v>
      </c>
      <c r="X743" s="97">
        <v>3.393172957720632</v>
      </c>
      <c r="Y743" s="96">
        <f t="shared" si="219"/>
        <v>0.11723425775215156</v>
      </c>
      <c r="Z743" s="100">
        <f t="shared" si="214"/>
        <v>1.1432701891243273</v>
      </c>
      <c r="AA743" s="93">
        <v>8.9126023638700609</v>
      </c>
      <c r="AB743" s="95">
        <v>80</v>
      </c>
      <c r="AC743" s="114">
        <f t="shared" si="220"/>
        <v>80</v>
      </c>
      <c r="AD743" s="79">
        <f>(P743/100+0.03*(AC743/100-AA743/100)+(AF742-U742)/T743)*100</f>
        <v>6.7988608372043933</v>
      </c>
      <c r="AE743" s="79">
        <f t="shared" si="215"/>
        <v>6.7988608372043933</v>
      </c>
      <c r="AF743" s="80">
        <f t="shared" si="221"/>
        <v>933507.52493831003</v>
      </c>
      <c r="AG743" s="96">
        <f t="shared" si="222"/>
        <v>0.20497692111462198</v>
      </c>
      <c r="AH743" s="100">
        <f t="shared" si="223"/>
        <v>1.9989379202133031</v>
      </c>
    </row>
    <row r="744" spans="1:34">
      <c r="A744" s="20">
        <v>2022</v>
      </c>
      <c r="B744" s="20">
        <v>23</v>
      </c>
      <c r="C744" s="20" t="s">
        <v>44</v>
      </c>
      <c r="D744" s="24">
        <v>14.93974</v>
      </c>
      <c r="E744" s="24">
        <v>18.020497598947401</v>
      </c>
      <c r="F744" s="24">
        <v>25.12886125</v>
      </c>
      <c r="G744" s="23">
        <v>28533.324199999999</v>
      </c>
      <c r="H744" s="23">
        <v>28173.571400000001</v>
      </c>
      <c r="I744" s="92">
        <v>29800.7762</v>
      </c>
      <c r="J744" s="93">
        <v>7.8957180400000002</v>
      </c>
      <c r="K744" s="94">
        <f t="shared" si="209"/>
        <v>-2.4679613433548</v>
      </c>
      <c r="L744" s="94">
        <f t="shared" si="210"/>
        <v>-3.1611200000000004</v>
      </c>
      <c r="M744" s="94">
        <f t="shared" si="211"/>
        <v>-0.77747634840898672</v>
      </c>
      <c r="N744" s="94">
        <f t="shared" si="212"/>
        <v>1.4891603482362137</v>
      </c>
      <c r="O744" s="95">
        <v>30</v>
      </c>
      <c r="P744" s="96">
        <f t="shared" si="216"/>
        <v>5.5214336400356556</v>
      </c>
      <c r="Q744" s="97">
        <v>2.1516141756598799</v>
      </c>
      <c r="R744" s="97">
        <v>6.4868403650792203E-2</v>
      </c>
      <c r="S744" s="96">
        <f t="shared" si="217"/>
        <v>0.16646413197340526</v>
      </c>
      <c r="T744" s="98">
        <v>13730352</v>
      </c>
      <c r="U744" s="99">
        <f t="shared" si="218"/>
        <v>758112.27422330843</v>
      </c>
      <c r="V744" s="100">
        <f t="shared" si="213"/>
        <v>1.6233606395666311</v>
      </c>
      <c r="W744" s="97">
        <v>2.8276441314338601</v>
      </c>
      <c r="X744" s="97">
        <v>3.393172957720632</v>
      </c>
      <c r="Y744" s="96">
        <f t="shared" si="219"/>
        <v>0.13872010997783771</v>
      </c>
      <c r="Z744" s="100">
        <f t="shared" si="214"/>
        <v>1.3528005329721926</v>
      </c>
      <c r="AA744" s="93">
        <v>9.3890270658840809</v>
      </c>
      <c r="AB744" s="95">
        <v>80</v>
      </c>
      <c r="AC744" s="114">
        <f t="shared" si="220"/>
        <v>80</v>
      </c>
      <c r="AD744" s="79">
        <f t="shared" ref="AD744:AD772" si="226">(P744/100+0.03*(AC744/100-AA744/100)+(AF743-U743)/T744)*100</f>
        <v>9.7723847571430316</v>
      </c>
      <c r="AE744" s="79">
        <f t="shared" si="215"/>
        <v>9.7723847571430316</v>
      </c>
      <c r="AF744" s="80">
        <f t="shared" si="221"/>
        <v>1341782.8259500833</v>
      </c>
      <c r="AG744" s="96">
        <f t="shared" si="222"/>
        <v>0.29462484781351939</v>
      </c>
      <c r="AH744" s="100">
        <f t="shared" si="223"/>
        <v>2.8731858071094125</v>
      </c>
    </row>
    <row r="745" spans="1:34">
      <c r="A745" s="20">
        <v>2023</v>
      </c>
      <c r="B745" s="20">
        <v>24</v>
      </c>
      <c r="C745" s="20" t="s">
        <v>44</v>
      </c>
      <c r="D745" s="24">
        <v>15.701919999999999</v>
      </c>
      <c r="E745" s="24">
        <v>17.520796103684201</v>
      </c>
      <c r="F745" s="24">
        <v>19.795929999999998</v>
      </c>
      <c r="G745" s="23">
        <v>29029.896100000002</v>
      </c>
      <c r="H745" s="23">
        <v>28611.9728</v>
      </c>
      <c r="I745" s="92">
        <v>30508.239300000001</v>
      </c>
      <c r="J745" s="93">
        <v>7.8957180400000002</v>
      </c>
      <c r="K745" s="94">
        <f t="shared" si="209"/>
        <v>-2.5109118332734002</v>
      </c>
      <c r="L745" s="94">
        <f t="shared" si="210"/>
        <v>-3.2985600000000002</v>
      </c>
      <c r="M745" s="94">
        <f t="shared" si="211"/>
        <v>-0.75591722709735121</v>
      </c>
      <c r="N745" s="94">
        <f t="shared" si="212"/>
        <v>1.3303289796292481</v>
      </c>
      <c r="O745" s="95">
        <v>30</v>
      </c>
      <c r="P745" s="96">
        <f t="shared" si="216"/>
        <v>6.2731485999510772</v>
      </c>
      <c r="Q745" s="97">
        <v>2.1516141756598799</v>
      </c>
      <c r="R745" s="97">
        <v>6.4868403650792203E-2</v>
      </c>
      <c r="S745" s="96">
        <f t="shared" si="217"/>
        <v>0.18912737243805669</v>
      </c>
      <c r="T745" s="98">
        <v>13730352</v>
      </c>
      <c r="U745" s="99">
        <f t="shared" si="218"/>
        <v>861325.38425635477</v>
      </c>
      <c r="V745" s="100">
        <f t="shared" si="213"/>
        <v>1.8443728906696295</v>
      </c>
      <c r="W745" s="97">
        <v>2.8276441314338601</v>
      </c>
      <c r="X745" s="97">
        <v>3.393172957720632</v>
      </c>
      <c r="Y745" s="96">
        <f t="shared" si="219"/>
        <v>0.15760614369838061</v>
      </c>
      <c r="Z745" s="100">
        <f t="shared" si="214"/>
        <v>1.5369774088913579</v>
      </c>
      <c r="AA745" s="93">
        <v>9.8654517678979801</v>
      </c>
      <c r="AB745" s="95">
        <v>80</v>
      </c>
      <c r="AC745" s="114">
        <f t="shared" si="220"/>
        <v>80</v>
      </c>
      <c r="AD745" s="79">
        <f t="shared" si="226"/>
        <v>12.628136164021514</v>
      </c>
      <c r="AE745" s="79">
        <f t="shared" si="215"/>
        <v>12.628136164021514</v>
      </c>
      <c r="AF745" s="80">
        <f t="shared" si="221"/>
        <v>1733887.546359451</v>
      </c>
      <c r="AG745" s="96">
        <f t="shared" si="222"/>
        <v>0.3807220845222789</v>
      </c>
      <c r="AH745" s="100">
        <f t="shared" si="223"/>
        <v>3.7128073135056421</v>
      </c>
    </row>
    <row r="746" spans="1:34">
      <c r="A746" s="20">
        <v>2024</v>
      </c>
      <c r="B746" s="20">
        <v>25</v>
      </c>
      <c r="C746" s="20" t="s">
        <v>44</v>
      </c>
      <c r="D746" s="24">
        <v>14.48597</v>
      </c>
      <c r="E746" s="24">
        <v>17.987695940526301</v>
      </c>
      <c r="F746" s="24">
        <v>23.717992070000001</v>
      </c>
      <c r="G746" s="23">
        <v>29535.109899999999</v>
      </c>
      <c r="H746" s="23">
        <v>29057.196100000001</v>
      </c>
      <c r="I746" s="92">
        <v>31232.497299999999</v>
      </c>
      <c r="J746" s="93">
        <v>7.8957180400000002</v>
      </c>
      <c r="K746" s="94">
        <f t="shared" si="209"/>
        <v>-2.5546097956906002</v>
      </c>
      <c r="L746" s="94">
        <f t="shared" si="210"/>
        <v>-3.4359999999999999</v>
      </c>
      <c r="M746" s="94">
        <f t="shared" si="211"/>
        <v>-0.77606115365806672</v>
      </c>
      <c r="N746" s="94">
        <f t="shared" si="212"/>
        <v>1.129047090651333</v>
      </c>
      <c r="O746" s="95">
        <v>30</v>
      </c>
      <c r="P746" s="96">
        <f t="shared" si="216"/>
        <v>7.3301099945798747</v>
      </c>
      <c r="Q746" s="97">
        <v>2.1516141756598799</v>
      </c>
      <c r="R746" s="97">
        <v>6.4868403650792203E-2</v>
      </c>
      <c r="S746" s="96">
        <f t="shared" si="217"/>
        <v>0.22099340082070451</v>
      </c>
      <c r="T746" s="98">
        <v>13730352</v>
      </c>
      <c r="U746" s="99">
        <f t="shared" si="218"/>
        <v>1006449.9042429978</v>
      </c>
      <c r="V746" s="100">
        <f t="shared" si="213"/>
        <v>2.1551308635881923</v>
      </c>
      <c r="W746" s="97">
        <v>2.8276441314338601</v>
      </c>
      <c r="X746" s="97">
        <v>3.393172957720632</v>
      </c>
      <c r="Y746" s="96">
        <f t="shared" si="219"/>
        <v>0.1841611673505871</v>
      </c>
      <c r="Z746" s="100">
        <f t="shared" si="214"/>
        <v>1.7959423863234938</v>
      </c>
      <c r="AA746" s="93">
        <v>10.341876469912</v>
      </c>
      <c r="AB746" s="95">
        <v>80</v>
      </c>
      <c r="AC746" s="114">
        <f t="shared" si="220"/>
        <v>80</v>
      </c>
      <c r="AD746" s="79">
        <f t="shared" si="226"/>
        <v>15.774841264552952</v>
      </c>
      <c r="AE746" s="79">
        <f t="shared" si="215"/>
        <v>15.774841264552952</v>
      </c>
      <c r="AF746" s="80">
        <f t="shared" si="221"/>
        <v>2165941.2330643716</v>
      </c>
      <c r="AG746" s="96">
        <f t="shared" si="222"/>
        <v>0.47559120136506872</v>
      </c>
      <c r="AH746" s="100">
        <f t="shared" si="223"/>
        <v>4.637972322731998</v>
      </c>
    </row>
    <row r="747" spans="1:34">
      <c r="A747" s="20">
        <v>2025</v>
      </c>
      <c r="B747" s="20">
        <v>26</v>
      </c>
      <c r="C747" s="20" t="s">
        <v>44</v>
      </c>
      <c r="D747" s="24">
        <v>15.114000000000001</v>
      </c>
      <c r="E747" s="24">
        <v>18.394912891578901</v>
      </c>
      <c r="F747" s="24">
        <v>23.266459999999999</v>
      </c>
      <c r="G747" s="23">
        <v>30049.116000000002</v>
      </c>
      <c r="H747" s="23">
        <v>29509.347300000001</v>
      </c>
      <c r="I747" s="92">
        <v>31973.949100000002</v>
      </c>
      <c r="J747" s="93">
        <v>7.8957180400000002</v>
      </c>
      <c r="K747" s="94">
        <f t="shared" si="209"/>
        <v>-2.5990682393040001</v>
      </c>
      <c r="L747" s="94">
        <f t="shared" si="210"/>
        <v>-3.5734400000000002</v>
      </c>
      <c r="M747" s="94">
        <f t="shared" si="211"/>
        <v>-0.79363012179428016</v>
      </c>
      <c r="N747" s="94">
        <f t="shared" si="212"/>
        <v>0.92957967890172022</v>
      </c>
      <c r="O747" s="95">
        <v>30</v>
      </c>
      <c r="P747" s="96">
        <f t="shared" si="216"/>
        <v>8.4902998897637207</v>
      </c>
      <c r="Q747" s="97">
        <v>2.1516141756598799</v>
      </c>
      <c r="R747" s="97">
        <v>6.4868403650792203E-2</v>
      </c>
      <c r="S747" s="96">
        <f t="shared" si="217"/>
        <v>0.25597163589822464</v>
      </c>
      <c r="T747" s="98">
        <v>13730352</v>
      </c>
      <c r="U747" s="99">
        <f t="shared" si="218"/>
        <v>1165748.0607201708</v>
      </c>
      <c r="V747" s="100">
        <f t="shared" si="213"/>
        <v>2.4962391215246633</v>
      </c>
      <c r="W747" s="97">
        <v>2.8276441314338601</v>
      </c>
      <c r="X747" s="97">
        <v>3.393172957720632</v>
      </c>
      <c r="Y747" s="96">
        <f t="shared" si="219"/>
        <v>0.21330969658185389</v>
      </c>
      <c r="Z747" s="100">
        <f t="shared" si="214"/>
        <v>2.0801992679372194</v>
      </c>
      <c r="AA747" s="93">
        <v>10.818301171926</v>
      </c>
      <c r="AB747" s="95">
        <v>80</v>
      </c>
      <c r="AC747" s="114">
        <f t="shared" si="220"/>
        <v>80</v>
      </c>
      <c r="AD747" s="79">
        <f t="shared" si="226"/>
        <v>19.010482124579017</v>
      </c>
      <c r="AE747" s="79">
        <f t="shared" si="215"/>
        <v>19.010482124579017</v>
      </c>
      <c r="AF747" s="80">
        <f t="shared" si="221"/>
        <v>2610206.1126017775</v>
      </c>
      <c r="AG747" s="96">
        <f t="shared" si="222"/>
        <v>0.57314161711876466</v>
      </c>
      <c r="AH747" s="100">
        <f t="shared" si="223"/>
        <v>5.589285397990821</v>
      </c>
    </row>
    <row r="748" spans="1:34">
      <c r="A748" s="20">
        <v>2026</v>
      </c>
      <c r="B748" s="20">
        <v>27</v>
      </c>
      <c r="C748" s="20" t="s">
        <v>44</v>
      </c>
      <c r="D748" s="24">
        <v>15.49677</v>
      </c>
      <c r="E748" s="24">
        <v>18.295955215263199</v>
      </c>
      <c r="F748" s="24">
        <v>21.73836</v>
      </c>
      <c r="G748" s="23">
        <v>30572.067599999998</v>
      </c>
      <c r="H748" s="23">
        <v>29968.5344</v>
      </c>
      <c r="I748" s="92">
        <v>32733.002700000001</v>
      </c>
      <c r="J748" s="93">
        <v>7.8957180400000002</v>
      </c>
      <c r="K748" s="94">
        <f t="shared" si="209"/>
        <v>-2.6443004149944001</v>
      </c>
      <c r="L748" s="94">
        <f t="shared" si="210"/>
        <v>-3.7108800000000004</v>
      </c>
      <c r="M748" s="94">
        <f t="shared" si="211"/>
        <v>-0.7893606918073155</v>
      </c>
      <c r="N748" s="94">
        <f t="shared" si="212"/>
        <v>0.75117693319828427</v>
      </c>
      <c r="O748" s="95">
        <v>30</v>
      </c>
      <c r="P748" s="96">
        <f t="shared" si="216"/>
        <v>9.6169472121290376</v>
      </c>
      <c r="Q748" s="97">
        <v>2.1516141756598799</v>
      </c>
      <c r="R748" s="97">
        <v>6.4868403650792203E-2</v>
      </c>
      <c r="S748" s="96">
        <f t="shared" si="217"/>
        <v>0.28993860549065331</v>
      </c>
      <c r="T748" s="98">
        <v>13730352</v>
      </c>
      <c r="U748" s="99">
        <f t="shared" si="218"/>
        <v>1320440.7038795035</v>
      </c>
      <c r="V748" s="100">
        <f t="shared" si="213"/>
        <v>2.827485503721368</v>
      </c>
      <c r="W748" s="97">
        <v>2.8276441314338601</v>
      </c>
      <c r="X748" s="97">
        <v>3.393172957720632</v>
      </c>
      <c r="Y748" s="96">
        <f t="shared" si="219"/>
        <v>0.24161550457554443</v>
      </c>
      <c r="Z748" s="100">
        <f t="shared" si="214"/>
        <v>2.3562379197678069</v>
      </c>
      <c r="AA748" s="93">
        <v>11.2947258739399</v>
      </c>
      <c r="AB748" s="95">
        <v>80</v>
      </c>
      <c r="AC748" s="114">
        <f t="shared" si="220"/>
        <v>80</v>
      </c>
      <c r="AD748" s="79">
        <f t="shared" si="226"/>
        <v>22.198287670726135</v>
      </c>
      <c r="AE748" s="79">
        <f t="shared" si="215"/>
        <v>22.198287670726135</v>
      </c>
      <c r="AF748" s="80">
        <f t="shared" si="221"/>
        <v>3047903.0351632996</v>
      </c>
      <c r="AG748" s="96">
        <f t="shared" si="222"/>
        <v>0.66924985960340322</v>
      </c>
      <c r="AH748" s="100">
        <f t="shared" si="223"/>
        <v>6.5265343785244392</v>
      </c>
    </row>
    <row r="749" spans="1:34">
      <c r="A749" s="20">
        <v>2027</v>
      </c>
      <c r="B749" s="20">
        <v>28</v>
      </c>
      <c r="C749" s="20" t="s">
        <v>44</v>
      </c>
      <c r="D749" s="24">
        <v>15.13838</v>
      </c>
      <c r="E749" s="24">
        <v>17.7672330021053</v>
      </c>
      <c r="F749" s="24">
        <v>20.935849999999999</v>
      </c>
      <c r="G749" s="23">
        <v>31104.1201</v>
      </c>
      <c r="H749" s="23">
        <v>30434.866699999999</v>
      </c>
      <c r="I749" s="92">
        <v>33510.076099999998</v>
      </c>
      <c r="J749" s="93">
        <v>7.8957180400000002</v>
      </c>
      <c r="K749" s="94">
        <f t="shared" si="209"/>
        <v>-2.6903197639293999</v>
      </c>
      <c r="L749" s="94">
        <f t="shared" si="210"/>
        <v>-3.8483200000000002</v>
      </c>
      <c r="M749" s="94">
        <f t="shared" si="211"/>
        <v>-0.76654950064283112</v>
      </c>
      <c r="N749" s="94">
        <f t="shared" si="212"/>
        <v>0.5905287754277686</v>
      </c>
      <c r="O749" s="95">
        <v>30</v>
      </c>
      <c r="P749" s="96">
        <f t="shared" si="216"/>
        <v>10.695406136050806</v>
      </c>
      <c r="Q749" s="97">
        <v>2.1516141756598799</v>
      </c>
      <c r="R749" s="97">
        <v>6.4868403650792203E-2</v>
      </c>
      <c r="S749" s="96">
        <f t="shared" si="217"/>
        <v>0.32245275676793839</v>
      </c>
      <c r="T749" s="98">
        <v>13730352</v>
      </c>
      <c r="U749" s="99">
        <f t="shared" si="218"/>
        <v>1468516.9103093746</v>
      </c>
      <c r="V749" s="100">
        <f t="shared" si="213"/>
        <v>3.1445639805483889</v>
      </c>
      <c r="W749" s="97">
        <v>2.8276441314338601</v>
      </c>
      <c r="X749" s="97">
        <v>3.393172957720632</v>
      </c>
      <c r="Y749" s="96">
        <f t="shared" si="219"/>
        <v>0.26871063063994866</v>
      </c>
      <c r="Z749" s="100">
        <f t="shared" si="214"/>
        <v>2.6204699837903251</v>
      </c>
      <c r="AA749" s="93">
        <v>11.7711505759539</v>
      </c>
      <c r="AB749" s="95">
        <v>80</v>
      </c>
      <c r="AC749" s="114">
        <f t="shared" si="220"/>
        <v>80</v>
      </c>
      <c r="AD749" s="79">
        <f t="shared" si="226"/>
        <v>25.32361207736929</v>
      </c>
      <c r="AE749" s="79">
        <f t="shared" si="215"/>
        <v>25.32361207736929</v>
      </c>
      <c r="AF749" s="80">
        <f t="shared" si="221"/>
        <v>3477021.0773373158</v>
      </c>
      <c r="AG749" s="96">
        <f t="shared" si="222"/>
        <v>0.7634743759889322</v>
      </c>
      <c r="AH749" s="100">
        <f t="shared" si="223"/>
        <v>7.4454132347029347</v>
      </c>
    </row>
    <row r="750" spans="1:34">
      <c r="A750" s="20">
        <v>2028</v>
      </c>
      <c r="B750" s="20">
        <v>29</v>
      </c>
      <c r="C750" s="20" t="s">
        <v>44</v>
      </c>
      <c r="D750" s="24">
        <v>14.987740000000001</v>
      </c>
      <c r="E750" s="24">
        <v>17.784690976315801</v>
      </c>
      <c r="F750" s="24">
        <v>22.247209999999999</v>
      </c>
      <c r="G750" s="23">
        <v>31645.432100000002</v>
      </c>
      <c r="H750" s="23">
        <v>30908.4555</v>
      </c>
      <c r="I750" s="92">
        <v>34305.597099999999</v>
      </c>
      <c r="J750" s="93">
        <v>7.8957180400000002</v>
      </c>
      <c r="K750" s="94">
        <f t="shared" si="209"/>
        <v>-2.7371400040574003</v>
      </c>
      <c r="L750" s="94">
        <f t="shared" si="210"/>
        <v>-3.98576</v>
      </c>
      <c r="M750" s="94">
        <f t="shared" si="211"/>
        <v>-0.767302707482169</v>
      </c>
      <c r="N750" s="94">
        <f t="shared" si="212"/>
        <v>0.40551532846043137</v>
      </c>
      <c r="O750" s="95">
        <v>30</v>
      </c>
      <c r="P750" s="96">
        <f t="shared" si="216"/>
        <v>11.999638415279644</v>
      </c>
      <c r="Q750" s="97">
        <v>2.1516141756598799</v>
      </c>
      <c r="R750" s="97">
        <v>6.4868403650792203E-2</v>
      </c>
      <c r="S750" s="96">
        <f t="shared" si="217"/>
        <v>0.36177368470217725</v>
      </c>
      <c r="T750" s="98">
        <v>13730352</v>
      </c>
      <c r="U750" s="99">
        <f t="shared" si="218"/>
        <v>1647592.5931451169</v>
      </c>
      <c r="V750" s="100">
        <f t="shared" si="213"/>
        <v>3.5280222424752141</v>
      </c>
      <c r="W750" s="97">
        <v>2.8276441314338601</v>
      </c>
      <c r="X750" s="97">
        <v>3.393172957720632</v>
      </c>
      <c r="Y750" s="96">
        <f t="shared" si="219"/>
        <v>0.30147807058514775</v>
      </c>
      <c r="Z750" s="100">
        <f t="shared" si="214"/>
        <v>2.9400185353960118</v>
      </c>
      <c r="AA750" s="93">
        <v>12.247575277967901</v>
      </c>
      <c r="AB750" s="95">
        <v>80</v>
      </c>
      <c r="AC750" s="114">
        <f t="shared" si="220"/>
        <v>80</v>
      </c>
      <c r="AD750" s="79">
        <f t="shared" si="226"/>
        <v>28.660417098259096</v>
      </c>
      <c r="AE750" s="79">
        <f t="shared" si="215"/>
        <v>28.660417098259096</v>
      </c>
      <c r="AF750" s="80">
        <f t="shared" si="221"/>
        <v>3935176.1522591598</v>
      </c>
      <c r="AG750" s="96">
        <f t="shared" si="222"/>
        <v>0.86407476124744909</v>
      </c>
      <c r="AH750" s="100">
        <f t="shared" si="223"/>
        <v>8.4264696569957955</v>
      </c>
    </row>
    <row r="751" spans="1:34">
      <c r="A751" s="20">
        <v>2029</v>
      </c>
      <c r="B751" s="20">
        <v>30</v>
      </c>
      <c r="C751" s="20" t="s">
        <v>44</v>
      </c>
      <c r="D751" s="24">
        <v>13.774089999999999</v>
      </c>
      <c r="E751" s="24">
        <v>18.2330302389474</v>
      </c>
      <c r="F751" s="24">
        <v>21.539210000000001</v>
      </c>
      <c r="G751" s="23">
        <v>32196.164700000001</v>
      </c>
      <c r="H751" s="23">
        <v>31389.413799999998</v>
      </c>
      <c r="I751" s="92">
        <v>35120.003400000001</v>
      </c>
      <c r="J751" s="93">
        <v>7.8957180400000002</v>
      </c>
      <c r="K751" s="94">
        <f t="shared" si="209"/>
        <v>-2.7847750695618001</v>
      </c>
      <c r="L751" s="94">
        <f t="shared" si="210"/>
        <v>-4.1232000000000006</v>
      </c>
      <c r="M751" s="94">
        <f t="shared" si="211"/>
        <v>-0.78664585662914666</v>
      </c>
      <c r="N751" s="94">
        <f t="shared" si="212"/>
        <v>0.20109711380905326</v>
      </c>
      <c r="O751" s="95">
        <v>30</v>
      </c>
      <c r="P751" s="96">
        <f t="shared" si="216"/>
        <v>13.49683391132614</v>
      </c>
      <c r="Q751" s="97">
        <v>2.1516141756598799</v>
      </c>
      <c r="R751" s="97">
        <v>6.4868403650792203E-2</v>
      </c>
      <c r="S751" s="96">
        <f t="shared" si="217"/>
        <v>0.4069122057624906</v>
      </c>
      <c r="T751" s="98">
        <v>13730352</v>
      </c>
      <c r="U751" s="99">
        <f t="shared" si="218"/>
        <v>1853162.804880447</v>
      </c>
      <c r="V751" s="100">
        <f t="shared" si="213"/>
        <v>3.9682137573011755</v>
      </c>
      <c r="W751" s="97">
        <v>2.8276441314338601</v>
      </c>
      <c r="X751" s="97">
        <v>3.393172957720632</v>
      </c>
      <c r="Y751" s="96">
        <f t="shared" si="219"/>
        <v>0.33909350480207556</v>
      </c>
      <c r="Z751" s="100">
        <f t="shared" si="214"/>
        <v>3.3068447977509798</v>
      </c>
      <c r="AA751" s="93">
        <v>12.7239999799818</v>
      </c>
      <c r="AB751" s="95">
        <v>80</v>
      </c>
      <c r="AC751" s="114">
        <f t="shared" si="220"/>
        <v>80</v>
      </c>
      <c r="AD751" s="79">
        <f t="shared" si="226"/>
        <v>32.175892594906145</v>
      </c>
      <c r="AE751" s="79">
        <f t="shared" si="215"/>
        <v>32.175892594906145</v>
      </c>
      <c r="AF751" s="80">
        <f t="shared" si="221"/>
        <v>4417863.3124225475</v>
      </c>
      <c r="AG751" s="96">
        <f t="shared" si="222"/>
        <v>0.97006183184807437</v>
      </c>
      <c r="AH751" s="100">
        <f t="shared" si="223"/>
        <v>9.4600571132023514</v>
      </c>
    </row>
    <row r="752" spans="1:34">
      <c r="A752" s="20">
        <v>2030</v>
      </c>
      <c r="B752" s="20">
        <v>31</v>
      </c>
      <c r="C752" s="20" t="s">
        <v>44</v>
      </c>
      <c r="D752" s="24">
        <v>14.971730000000001</v>
      </c>
      <c r="E752" s="24">
        <v>17.385645861578901</v>
      </c>
      <c r="F752" s="24">
        <v>22.97363674</v>
      </c>
      <c r="G752" s="23">
        <v>32756.481800000001</v>
      </c>
      <c r="H752" s="23">
        <v>31877.856</v>
      </c>
      <c r="I752" s="92">
        <v>35953.743600000002</v>
      </c>
      <c r="J752" s="93">
        <v>7.8957180400000002</v>
      </c>
      <c r="K752" s="94">
        <f t="shared" si="209"/>
        <v>-2.8332391368092003</v>
      </c>
      <c r="L752" s="94">
        <f t="shared" si="210"/>
        <v>-4.2606400000000004</v>
      </c>
      <c r="M752" s="94">
        <f t="shared" si="211"/>
        <v>-0.75008630505196017</v>
      </c>
      <c r="N752" s="94">
        <f t="shared" si="212"/>
        <v>5.1752598138839367E-2</v>
      </c>
      <c r="O752" s="95">
        <v>30</v>
      </c>
      <c r="P752" s="96">
        <f t="shared" si="216"/>
        <v>14.611942122393017</v>
      </c>
      <c r="Q752" s="97">
        <v>2.1516141756598799</v>
      </c>
      <c r="R752" s="97">
        <v>6.4868403650792203E-2</v>
      </c>
      <c r="S752" s="96">
        <f t="shared" si="217"/>
        <v>0.44053128597124336</v>
      </c>
      <c r="T752" s="98">
        <v>13730352</v>
      </c>
      <c r="U752" s="99">
        <f t="shared" si="218"/>
        <v>2006271.0874408323</v>
      </c>
      <c r="V752" s="100">
        <f t="shared" si="213"/>
        <v>4.2960675171612399</v>
      </c>
      <c r="W752" s="97">
        <v>2.8276441314338601</v>
      </c>
      <c r="X752" s="97">
        <v>3.393172957720632</v>
      </c>
      <c r="Y752" s="96">
        <f t="shared" si="219"/>
        <v>0.36710940497603611</v>
      </c>
      <c r="Z752" s="100">
        <f t="shared" si="214"/>
        <v>3.580056264301033</v>
      </c>
      <c r="AA752" s="93">
        <v>13.2004246819959</v>
      </c>
      <c r="AB752" s="95">
        <v>80</v>
      </c>
      <c r="AC752" s="114">
        <f t="shared" si="220"/>
        <v>80</v>
      </c>
      <c r="AD752" s="79">
        <f t="shared" si="226"/>
        <v>35.294988065513145</v>
      </c>
      <c r="AE752" s="79">
        <f t="shared" si="215"/>
        <v>35.294988065513145</v>
      </c>
      <c r="AF752" s="80">
        <f t="shared" si="221"/>
        <v>4846126.0997529449</v>
      </c>
      <c r="AG752" s="96">
        <f t="shared" si="222"/>
        <v>1.0640985538131729</v>
      </c>
      <c r="AH752" s="100">
        <f t="shared" si="223"/>
        <v>10.377104595457569</v>
      </c>
    </row>
    <row r="753" spans="1:34">
      <c r="A753" s="20">
        <v>2031</v>
      </c>
      <c r="B753" s="20">
        <v>32</v>
      </c>
      <c r="C753" s="20" t="s">
        <v>44</v>
      </c>
      <c r="D753" s="24">
        <v>15.7119</v>
      </c>
      <c r="E753" s="24">
        <v>17.705311772105301</v>
      </c>
      <c r="F753" s="24">
        <v>20.551852390000001</v>
      </c>
      <c r="G753" s="23">
        <v>33326.550199999998</v>
      </c>
      <c r="H753" s="23">
        <v>32373.898799999999</v>
      </c>
      <c r="I753" s="92">
        <v>36807.276599999997</v>
      </c>
      <c r="J753" s="93">
        <v>7.8957180400000002</v>
      </c>
      <c r="K753" s="94">
        <f t="shared" si="209"/>
        <v>-2.8825466329988001</v>
      </c>
      <c r="L753" s="94">
        <f t="shared" si="210"/>
        <v>-4.3980800000000002</v>
      </c>
      <c r="M753" s="94">
        <f t="shared" si="211"/>
        <v>-0.76387797109571109</v>
      </c>
      <c r="N753" s="94">
        <f t="shared" si="212"/>
        <v>-0.14878656409451074</v>
      </c>
      <c r="O753" s="95">
        <v>30</v>
      </c>
      <c r="P753" s="96">
        <f t="shared" si="216"/>
        <v>16.113845181552296</v>
      </c>
      <c r="Q753" s="97">
        <v>2.1516141756598799</v>
      </c>
      <c r="R753" s="97">
        <v>6.4868403650792203E-2</v>
      </c>
      <c r="S753" s="96">
        <f t="shared" si="217"/>
        <v>0.4858117340125489</v>
      </c>
      <c r="T753" s="98">
        <v>13730352</v>
      </c>
      <c r="U753" s="99">
        <f t="shared" si="218"/>
        <v>2212487.6641621692</v>
      </c>
      <c r="V753" s="100">
        <f t="shared" si="213"/>
        <v>4.7376431059730137</v>
      </c>
      <c r="W753" s="97">
        <v>2.8276441314338601</v>
      </c>
      <c r="X753" s="97">
        <v>3.6759373708640184</v>
      </c>
      <c r="Y753" s="96">
        <f t="shared" si="219"/>
        <v>0.37370133385580684</v>
      </c>
      <c r="Z753" s="100">
        <f t="shared" si="214"/>
        <v>3.6443408507484714</v>
      </c>
      <c r="AA753" s="93">
        <v>13.6768493840099</v>
      </c>
      <c r="AB753" s="95">
        <v>90</v>
      </c>
      <c r="AC753" s="114">
        <f t="shared" si="220"/>
        <v>90</v>
      </c>
      <c r="AD753" s="79">
        <f t="shared" si="226"/>
        <v>39.086585643152119</v>
      </c>
      <c r="AE753" s="79">
        <f t="shared" si="215"/>
        <v>39.086585643152119</v>
      </c>
      <c r="AF753" s="80">
        <f t="shared" si="221"/>
        <v>5366725.7935862504</v>
      </c>
      <c r="AG753" s="96">
        <f t="shared" si="222"/>
        <v>1.1784103504772838</v>
      </c>
      <c r="AH753" s="100">
        <f t="shared" si="223"/>
        <v>11.491874901485472</v>
      </c>
    </row>
    <row r="754" spans="1:34">
      <c r="A754" s="20">
        <v>2032</v>
      </c>
      <c r="B754" s="20">
        <v>33</v>
      </c>
      <c r="C754" s="20" t="s">
        <v>44</v>
      </c>
      <c r="D754" s="24">
        <v>15.319940000000001</v>
      </c>
      <c r="E754" s="24">
        <v>18.138550515263201</v>
      </c>
      <c r="F754" s="24">
        <v>22.553080000000001</v>
      </c>
      <c r="G754" s="23">
        <v>33906.539700000001</v>
      </c>
      <c r="H754" s="23">
        <v>32877.660400000001</v>
      </c>
      <c r="I754" s="92">
        <v>37681.0723</v>
      </c>
      <c r="J754" s="93">
        <v>7.8957180400000002</v>
      </c>
      <c r="K754" s="94">
        <f t="shared" si="209"/>
        <v>-2.9327122448118002</v>
      </c>
      <c r="L754" s="94">
        <f t="shared" si="210"/>
        <v>-4.53552</v>
      </c>
      <c r="M754" s="94">
        <f t="shared" si="211"/>
        <v>-0.78256962343051562</v>
      </c>
      <c r="N754" s="94">
        <f t="shared" si="212"/>
        <v>-0.3550838282423151</v>
      </c>
      <c r="O754" s="95">
        <v>30</v>
      </c>
      <c r="P754" s="96">
        <f t="shared" si="216"/>
        <v>17.635495462204439</v>
      </c>
      <c r="Q754" s="97">
        <v>2.1516141756598799</v>
      </c>
      <c r="R754" s="97">
        <v>6.4868403650792203E-2</v>
      </c>
      <c r="S754" s="96">
        <f t="shared" si="217"/>
        <v>0.53168753541658642</v>
      </c>
      <c r="T754" s="98">
        <v>13730352</v>
      </c>
      <c r="U754" s="99">
        <f t="shared" si="218"/>
        <v>2421415.6039046962</v>
      </c>
      <c r="V754" s="100">
        <f t="shared" si="213"/>
        <v>5.1850245894495144</v>
      </c>
      <c r="W754" s="97">
        <v>2.8276441314338601</v>
      </c>
      <c r="X754" s="97">
        <v>3.6759373708640184</v>
      </c>
      <c r="Y754" s="96">
        <f t="shared" si="219"/>
        <v>0.40899041185891255</v>
      </c>
      <c r="Z754" s="100">
        <f t="shared" si="214"/>
        <v>3.988480453422703</v>
      </c>
      <c r="AA754" s="93">
        <v>14.153274086023799</v>
      </c>
      <c r="AB754" s="95">
        <v>90</v>
      </c>
      <c r="AC754" s="114">
        <f t="shared" si="220"/>
        <v>90</v>
      </c>
      <c r="AD754" s="79">
        <f t="shared" si="226"/>
        <v>42.883637701223556</v>
      </c>
      <c r="AE754" s="79">
        <f t="shared" si="215"/>
        <v>42.883637701223556</v>
      </c>
      <c r="AF754" s="80">
        <f t="shared" si="221"/>
        <v>5888074.4067827025</v>
      </c>
      <c r="AG754" s="96">
        <f t="shared" si="222"/>
        <v>1.2928865927201612</v>
      </c>
      <c r="AH754" s="100">
        <f t="shared" si="223"/>
        <v>12.608248883192662</v>
      </c>
    </row>
    <row r="755" spans="1:34">
      <c r="A755" s="20">
        <v>2033</v>
      </c>
      <c r="B755" s="20">
        <v>34</v>
      </c>
      <c r="C755" s="20" t="s">
        <v>44</v>
      </c>
      <c r="D755" s="24">
        <v>15.799440000000001</v>
      </c>
      <c r="E755" s="24">
        <v>18.484564708947399</v>
      </c>
      <c r="F755" s="24">
        <v>23.782789319999999</v>
      </c>
      <c r="G755" s="23">
        <v>34496.622799999997</v>
      </c>
      <c r="H755" s="23">
        <v>33389.260900000001</v>
      </c>
      <c r="I755" s="92">
        <v>38575.611599999997</v>
      </c>
      <c r="J755" s="93">
        <v>7.8957180400000002</v>
      </c>
      <c r="K755" s="94">
        <f t="shared" si="209"/>
        <v>-2.9837508924631999</v>
      </c>
      <c r="L755" s="94">
        <f t="shared" si="210"/>
        <v>-4.6729599999999998</v>
      </c>
      <c r="M755" s="94">
        <f t="shared" si="211"/>
        <v>-0.79749805980282662</v>
      </c>
      <c r="N755" s="94">
        <f t="shared" si="212"/>
        <v>-0.5584909122660261</v>
      </c>
      <c r="O755" s="95">
        <v>30</v>
      </c>
      <c r="P755" s="96">
        <f t="shared" si="216"/>
        <v>19.083098839467663</v>
      </c>
      <c r="Q755" s="97">
        <v>2.1516141756598799</v>
      </c>
      <c r="R755" s="97">
        <v>6.4868403650792203E-2</v>
      </c>
      <c r="S755" s="96">
        <f t="shared" si="217"/>
        <v>0.57533091779659029</v>
      </c>
      <c r="T755" s="98">
        <v>13730352</v>
      </c>
      <c r="U755" s="99">
        <f t="shared" si="218"/>
        <v>2620176.6431668252</v>
      </c>
      <c r="V755" s="100">
        <f t="shared" si="213"/>
        <v>5.6106354900882973</v>
      </c>
      <c r="W755" s="97">
        <v>2.8276441314338601</v>
      </c>
      <c r="X755" s="97">
        <v>3.6759373708640184</v>
      </c>
      <c r="Y755" s="96">
        <f t="shared" si="219"/>
        <v>0.44256224445891551</v>
      </c>
      <c r="Z755" s="100">
        <f t="shared" si="214"/>
        <v>4.3158734539140742</v>
      </c>
      <c r="AA755" s="93">
        <v>14.6296987880378</v>
      </c>
      <c r="AB755" s="95">
        <v>90</v>
      </c>
      <c r="AC755" s="114">
        <f t="shared" si="220"/>
        <v>90</v>
      </c>
      <c r="AD755" s="79">
        <f t="shared" si="226"/>
        <v>46.592350114845651</v>
      </c>
      <c r="AE755" s="79">
        <f t="shared" si="215"/>
        <v>46.592350114845651</v>
      </c>
      <c r="AF755" s="80">
        <f t="shared" si="221"/>
        <v>6397293.6758407112</v>
      </c>
      <c r="AG755" s="96">
        <f t="shared" si="222"/>
        <v>1.4046995081550386</v>
      </c>
      <c r="AH755" s="100">
        <f t="shared" si="223"/>
        <v>13.698650063076695</v>
      </c>
    </row>
    <row r="756" spans="1:34">
      <c r="A756" s="20">
        <v>2034</v>
      </c>
      <c r="B756" s="20">
        <v>35</v>
      </c>
      <c r="C756" s="20" t="s">
        <v>44</v>
      </c>
      <c r="D756" s="24">
        <v>15.37088</v>
      </c>
      <c r="E756" s="24">
        <v>18.253599736315799</v>
      </c>
      <c r="F756" s="24">
        <v>22.258449559999999</v>
      </c>
      <c r="G756" s="23">
        <v>35096.975299999998</v>
      </c>
      <c r="H756" s="23">
        <v>33908.822200000002</v>
      </c>
      <c r="I756" s="92">
        <v>39491.3871</v>
      </c>
      <c r="J756" s="93">
        <v>7.8957180400000002</v>
      </c>
      <c r="K756" s="94">
        <f t="shared" si="209"/>
        <v>-3.0356777815982001</v>
      </c>
      <c r="L756" s="94">
        <f t="shared" si="210"/>
        <v>-4.8104000000000005</v>
      </c>
      <c r="M756" s="94">
        <f t="shared" si="211"/>
        <v>-0.78753330702360891</v>
      </c>
      <c r="N756" s="94">
        <f t="shared" si="212"/>
        <v>-0.73789304862180927</v>
      </c>
      <c r="O756" s="95">
        <v>30</v>
      </c>
      <c r="P756" s="96">
        <f t="shared" si="216"/>
        <v>20.296048568175046</v>
      </c>
      <c r="Q756" s="97">
        <v>2.1516141756598799</v>
      </c>
      <c r="R756" s="97">
        <v>6.4868403650792203E-2</v>
      </c>
      <c r="S756" s="96">
        <f t="shared" si="217"/>
        <v>0.6118997940849138</v>
      </c>
      <c r="T756" s="98">
        <v>13730352</v>
      </c>
      <c r="U756" s="99">
        <f t="shared" si="218"/>
        <v>2786718.9105013935</v>
      </c>
      <c r="V756" s="100">
        <f t="shared" si="213"/>
        <v>5.9672557042803245</v>
      </c>
      <c r="W756" s="97">
        <v>2.8276441314338601</v>
      </c>
      <c r="X756" s="97">
        <v>3.6759373708640184</v>
      </c>
      <c r="Y756" s="96">
        <f t="shared" si="219"/>
        <v>0.47069214929608744</v>
      </c>
      <c r="Z756" s="100">
        <f t="shared" si="214"/>
        <v>4.5901966956002491</v>
      </c>
      <c r="AA756" s="93">
        <v>15.1061234900518</v>
      </c>
      <c r="AB756" s="95">
        <v>90</v>
      </c>
      <c r="AC756" s="114">
        <f t="shared" si="220"/>
        <v>90</v>
      </c>
      <c r="AD756" s="79">
        <f t="shared" si="226"/>
        <v>50.052116138851474</v>
      </c>
      <c r="AE756" s="79">
        <f t="shared" si="215"/>
        <v>50.052116138851474</v>
      </c>
      <c r="AF756" s="80">
        <f t="shared" si="221"/>
        <v>6872331.7293131165</v>
      </c>
      <c r="AG756" s="96">
        <f t="shared" si="222"/>
        <v>1.5090070097142694</v>
      </c>
      <c r="AH756" s="100">
        <f t="shared" si="223"/>
        <v>14.715858337528532</v>
      </c>
    </row>
    <row r="757" spans="1:34">
      <c r="A757" s="20">
        <v>2035</v>
      </c>
      <c r="B757" s="20">
        <v>36</v>
      </c>
      <c r="C757" s="20" t="s">
        <v>44</v>
      </c>
      <c r="D757" s="24">
        <v>15.865410000000001</v>
      </c>
      <c r="E757" s="24">
        <v>18.522855081578999</v>
      </c>
      <c r="F757" s="24">
        <v>21.617789999999999</v>
      </c>
      <c r="G757" s="23">
        <v>35707.775800000003</v>
      </c>
      <c r="H757" s="23">
        <v>34436.468399999998</v>
      </c>
      <c r="I757" s="92">
        <v>40428.902900000001</v>
      </c>
      <c r="J757" s="93">
        <v>7.8957180400000002</v>
      </c>
      <c r="K757" s="94">
        <f t="shared" si="209"/>
        <v>-3.0885083600452004</v>
      </c>
      <c r="L757" s="94">
        <f t="shared" si="210"/>
        <v>-4.9478400000000002</v>
      </c>
      <c r="M757" s="94">
        <f t="shared" si="211"/>
        <v>-0.79915005963964436</v>
      </c>
      <c r="N757" s="94">
        <f t="shared" si="212"/>
        <v>-0.93978037968484429</v>
      </c>
      <c r="O757" s="95">
        <v>30</v>
      </c>
      <c r="P757" s="96">
        <f t="shared" si="216"/>
        <v>21.571658790046364</v>
      </c>
      <c r="Q757" s="97">
        <v>2.1516141756598799</v>
      </c>
      <c r="R757" s="97">
        <v>6.4868403650792203E-2</v>
      </c>
      <c r="S757" s="96">
        <f t="shared" si="217"/>
        <v>0.65035780375481544</v>
      </c>
      <c r="T757" s="98">
        <v>13730352</v>
      </c>
      <c r="U757" s="99">
        <f t="shared" si="218"/>
        <v>2961864.6841123067</v>
      </c>
      <c r="V757" s="100">
        <f t="shared" si="213"/>
        <v>6.3422987747248669</v>
      </c>
      <c r="W757" s="97">
        <v>2.8276441314338601</v>
      </c>
      <c r="X757" s="97">
        <v>3.6759373708640184</v>
      </c>
      <c r="Y757" s="96">
        <f t="shared" si="219"/>
        <v>0.50027523365755033</v>
      </c>
      <c r="Z757" s="100">
        <f t="shared" si="214"/>
        <v>4.8786913651729735</v>
      </c>
      <c r="AA757" s="93">
        <v>15.582548192065699</v>
      </c>
      <c r="AB757" s="95">
        <v>90</v>
      </c>
      <c r="AC757" s="114">
        <f t="shared" si="220"/>
        <v>90</v>
      </c>
      <c r="AD757" s="79">
        <f t="shared" si="226"/>
        <v>53.560249914960821</v>
      </c>
      <c r="AE757" s="79">
        <f t="shared" si="215"/>
        <v>53.560249914960821</v>
      </c>
      <c r="AF757" s="80">
        <f t="shared" si="221"/>
        <v>7354010.8454038212</v>
      </c>
      <c r="AG757" s="96">
        <f t="shared" si="222"/>
        <v>1.6147727368711127</v>
      </c>
      <c r="AH757" s="100">
        <f t="shared" si="223"/>
        <v>15.747287249247446</v>
      </c>
    </row>
    <row r="758" spans="1:34">
      <c r="A758" s="20">
        <v>2036</v>
      </c>
      <c r="B758" s="20">
        <v>37</v>
      </c>
      <c r="C758" s="20" t="s">
        <v>44</v>
      </c>
      <c r="D758" s="24">
        <v>14.879949999999999</v>
      </c>
      <c r="E758" s="24">
        <v>17.5537807489474</v>
      </c>
      <c r="F758" s="24">
        <v>20.426094790000001</v>
      </c>
      <c r="G758" s="23">
        <v>36329.206299999998</v>
      </c>
      <c r="H758" s="23">
        <v>34972.324999999997</v>
      </c>
      <c r="I758" s="92">
        <v>41388.675000000003</v>
      </c>
      <c r="J758" s="93">
        <v>7.8957180400000002</v>
      </c>
      <c r="K758" s="94">
        <f t="shared" si="209"/>
        <v>-3.1422583697122</v>
      </c>
      <c r="L758" s="94">
        <f t="shared" si="210"/>
        <v>-5.08528</v>
      </c>
      <c r="M758" s="94">
        <f t="shared" si="211"/>
        <v>-0.75734031663258661</v>
      </c>
      <c r="N758" s="94">
        <f t="shared" si="212"/>
        <v>-1.0891606463447867</v>
      </c>
      <c r="O758" s="95">
        <v>30</v>
      </c>
      <c r="P758" s="96">
        <f t="shared" si="216"/>
        <v>22.446708986754572</v>
      </c>
      <c r="Q758" s="97">
        <v>2.1516141756598799</v>
      </c>
      <c r="R758" s="97">
        <v>6.4868403650792203E-2</v>
      </c>
      <c r="S758" s="96">
        <f t="shared" si="217"/>
        <v>0.67673944318483303</v>
      </c>
      <c r="T758" s="98">
        <v>13730352</v>
      </c>
      <c r="U758" s="99">
        <f t="shared" si="218"/>
        <v>3082012.1562970364</v>
      </c>
      <c r="V758" s="100">
        <f t="shared" si="213"/>
        <v>6.5995729066968618</v>
      </c>
      <c r="W758" s="97">
        <v>2.8276441314338601</v>
      </c>
      <c r="X758" s="97">
        <v>3.6759373708640184</v>
      </c>
      <c r="Y758" s="96">
        <f t="shared" si="219"/>
        <v>0.52056880244987147</v>
      </c>
      <c r="Z758" s="100">
        <f t="shared" si="214"/>
        <v>5.0765945436129698</v>
      </c>
      <c r="AA758" s="93">
        <v>16.058972894079702</v>
      </c>
      <c r="AB758" s="95">
        <v>90</v>
      </c>
      <c r="AC758" s="114">
        <f t="shared" si="220"/>
        <v>90</v>
      </c>
      <c r="AD758" s="79">
        <f t="shared" si="226"/>
        <v>56.653530924846642</v>
      </c>
      <c r="AE758" s="79">
        <f t="shared" si="215"/>
        <v>56.653530924846642</v>
      </c>
      <c r="AF758" s="80">
        <f t="shared" si="221"/>
        <v>7778729.2164102998</v>
      </c>
      <c r="AG758" s="96">
        <f t="shared" si="222"/>
        <v>1.7080311860041058</v>
      </c>
      <c r="AH758" s="100">
        <f t="shared" si="223"/>
        <v>16.656745003508373</v>
      </c>
    </row>
    <row r="759" spans="1:34">
      <c r="A759" s="20">
        <v>2037</v>
      </c>
      <c r="B759" s="20">
        <v>38</v>
      </c>
      <c r="C759" s="20" t="s">
        <v>44</v>
      </c>
      <c r="D759" s="24">
        <v>15.826980000000001</v>
      </c>
      <c r="E759" s="24">
        <v>17.925627564210501</v>
      </c>
      <c r="F759" s="24">
        <v>22.719280000000001</v>
      </c>
      <c r="G759" s="23">
        <v>36961.4516</v>
      </c>
      <c r="H759" s="23">
        <v>35516.519999999997</v>
      </c>
      <c r="I759" s="92">
        <v>42371.232000000004</v>
      </c>
      <c r="J759" s="93">
        <v>7.8957180400000002</v>
      </c>
      <c r="K759" s="94">
        <f t="shared" si="209"/>
        <v>-3.1969437946904002</v>
      </c>
      <c r="L759" s="94">
        <f t="shared" si="210"/>
        <v>-5.2227200000000007</v>
      </c>
      <c r="M759" s="94">
        <f t="shared" si="211"/>
        <v>-0.77338327563029785</v>
      </c>
      <c r="N759" s="94">
        <f t="shared" si="212"/>
        <v>-1.2973290303206981</v>
      </c>
      <c r="O759" s="95">
        <v>30</v>
      </c>
      <c r="P759" s="96">
        <f t="shared" si="216"/>
        <v>23.56155360107714</v>
      </c>
      <c r="Q759" s="97">
        <v>2.1516141756598799</v>
      </c>
      <c r="R759" s="97">
        <v>6.4868403650792203E-2</v>
      </c>
      <c r="S759" s="96">
        <f t="shared" si="217"/>
        <v>0.71035057629033449</v>
      </c>
      <c r="T759" s="98">
        <v>13730352</v>
      </c>
      <c r="U759" s="99">
        <f t="shared" si="218"/>
        <v>3235084.2460965668</v>
      </c>
      <c r="V759" s="100">
        <f t="shared" si="213"/>
        <v>6.9273491662902682</v>
      </c>
      <c r="W759" s="97">
        <v>2.8276441314338601</v>
      </c>
      <c r="X759" s="97">
        <v>3.6759373708640184</v>
      </c>
      <c r="Y759" s="96">
        <f t="shared" si="219"/>
        <v>0.54642352022333418</v>
      </c>
      <c r="Z759" s="100">
        <f t="shared" si="214"/>
        <v>5.3287301279155903</v>
      </c>
      <c r="AA759" s="93">
        <v>16.535397596093699</v>
      </c>
      <c r="AB759" s="95">
        <v>90</v>
      </c>
      <c r="AC759" s="114">
        <f t="shared" si="220"/>
        <v>90</v>
      </c>
      <c r="AD759" s="79">
        <f t="shared" si="226"/>
        <v>59.972313611286395</v>
      </c>
      <c r="AE759" s="79">
        <f t="shared" si="215"/>
        <v>59.972313611286395</v>
      </c>
      <c r="AF759" s="80">
        <f t="shared" si="221"/>
        <v>8234409.7613735339</v>
      </c>
      <c r="AG759" s="96">
        <f t="shared" si="222"/>
        <v>1.8080882210286167</v>
      </c>
      <c r="AH759" s="100">
        <f t="shared" si="223"/>
        <v>17.632502666405269</v>
      </c>
    </row>
    <row r="760" spans="1:34">
      <c r="A760" s="20">
        <v>2038</v>
      </c>
      <c r="B760" s="20">
        <v>39</v>
      </c>
      <c r="C760" s="20" t="s">
        <v>44</v>
      </c>
      <c r="D760" s="24">
        <v>15.69523</v>
      </c>
      <c r="E760" s="24">
        <v>17.970522707368399</v>
      </c>
      <c r="F760" s="24">
        <v>22.367009410000001</v>
      </c>
      <c r="G760" s="23">
        <v>37604.700100000002</v>
      </c>
      <c r="H760" s="23">
        <v>36069.183100000002</v>
      </c>
      <c r="I760" s="92">
        <v>43377.114500000003</v>
      </c>
      <c r="J760" s="93">
        <v>7.8957180400000002</v>
      </c>
      <c r="K760" s="94">
        <f t="shared" si="209"/>
        <v>-3.2525809304494002</v>
      </c>
      <c r="L760" s="94">
        <f t="shared" si="210"/>
        <v>-5.3601600000000005</v>
      </c>
      <c r="M760" s="94">
        <f t="shared" si="211"/>
        <v>-0.77532023168670228</v>
      </c>
      <c r="N760" s="94">
        <f t="shared" si="212"/>
        <v>-1.4923431221361028</v>
      </c>
      <c r="O760" s="95">
        <v>30</v>
      </c>
      <c r="P760" s="96">
        <f t="shared" si="216"/>
        <v>24.492891058591525</v>
      </c>
      <c r="Q760" s="97">
        <v>2.1516141756598799</v>
      </c>
      <c r="R760" s="97">
        <v>6.4868403650792203E-2</v>
      </c>
      <c r="S760" s="96">
        <f t="shared" si="217"/>
        <v>0.7384292043327515</v>
      </c>
      <c r="T760" s="98">
        <v>13730352</v>
      </c>
      <c r="U760" s="99">
        <f t="shared" si="218"/>
        <v>3362960.1573211425</v>
      </c>
      <c r="V760" s="100">
        <f t="shared" si="213"/>
        <v>7.2011723559271443</v>
      </c>
      <c r="W760" s="97">
        <v>2.8276441314338601</v>
      </c>
      <c r="X760" s="97">
        <v>3.6759373708640184</v>
      </c>
      <c r="Y760" s="96">
        <f t="shared" si="219"/>
        <v>0.56802246487134733</v>
      </c>
      <c r="Z760" s="100">
        <f t="shared" si="214"/>
        <v>5.5393633507131881</v>
      </c>
      <c r="AA760" s="93">
        <v>17.011822298107599</v>
      </c>
      <c r="AB760" s="95">
        <v>90</v>
      </c>
      <c r="AC760" s="114">
        <f t="shared" si="220"/>
        <v>90</v>
      </c>
      <c r="AD760" s="79">
        <f t="shared" si="226"/>
        <v>63.093296399857543</v>
      </c>
      <c r="AE760" s="79">
        <f t="shared" si="215"/>
        <v>63.093296399857543</v>
      </c>
      <c r="AF760" s="80">
        <f t="shared" si="221"/>
        <v>8662931.6841037683</v>
      </c>
      <c r="AG760" s="96">
        <f t="shared" si="222"/>
        <v>1.9021818432060769</v>
      </c>
      <c r="AH760" s="100">
        <f t="shared" si="223"/>
        <v>18.550105040360194</v>
      </c>
    </row>
    <row r="761" spans="1:34">
      <c r="A761" s="20">
        <v>2039</v>
      </c>
      <c r="B761" s="20">
        <v>40</v>
      </c>
      <c r="C761" s="20" t="s">
        <v>44</v>
      </c>
      <c r="D761" s="24">
        <v>15.489140000000001</v>
      </c>
      <c r="E761" s="24">
        <v>18.468439548421099</v>
      </c>
      <c r="F761" s="24">
        <v>21.86523</v>
      </c>
      <c r="G761" s="23">
        <v>38259.143100000001</v>
      </c>
      <c r="H761" s="23">
        <v>36630.446000000004</v>
      </c>
      <c r="I761" s="92">
        <v>44406.876499999998</v>
      </c>
      <c r="J761" s="93">
        <v>7.8957180400000002</v>
      </c>
      <c r="K761" s="94">
        <f t="shared" si="209"/>
        <v>-3.3091863232914003</v>
      </c>
      <c r="L761" s="94">
        <f t="shared" si="210"/>
        <v>-5.4976000000000003</v>
      </c>
      <c r="M761" s="94">
        <f t="shared" si="211"/>
        <v>-0.79680235587707993</v>
      </c>
      <c r="N761" s="94">
        <f t="shared" si="212"/>
        <v>-1.7078706391684801</v>
      </c>
      <c r="O761" s="95">
        <v>30</v>
      </c>
      <c r="P761" s="96">
        <f t="shared" si="216"/>
        <v>25.396796770057325</v>
      </c>
      <c r="Q761" s="97">
        <v>2.1516141756598799</v>
      </c>
      <c r="R761" s="97">
        <v>6.4868403650792203E-2</v>
      </c>
      <c r="S761" s="96">
        <f t="shared" si="217"/>
        <v>0.7656808004678427</v>
      </c>
      <c r="T761" s="98">
        <v>13730352</v>
      </c>
      <c r="U761" s="99">
        <f t="shared" si="218"/>
        <v>3487069.5932535012</v>
      </c>
      <c r="V761" s="100">
        <f t="shared" si="213"/>
        <v>7.4669303183579991</v>
      </c>
      <c r="W761" s="97">
        <v>2.8276441314338601</v>
      </c>
      <c r="X761" s="97">
        <v>3.6759373708640184</v>
      </c>
      <c r="Y761" s="96">
        <f t="shared" si="219"/>
        <v>0.58898523112910972</v>
      </c>
      <c r="Z761" s="100">
        <f t="shared" si="214"/>
        <v>5.7437925525830753</v>
      </c>
      <c r="AA761" s="93">
        <v>17.4882470001216</v>
      </c>
      <c r="AB761" s="95">
        <v>90</v>
      </c>
      <c r="AC761" s="114">
        <f t="shared" si="220"/>
        <v>90</v>
      </c>
      <c r="AD761" s="79">
        <f t="shared" si="226"/>
        <v>66.172554701319712</v>
      </c>
      <c r="AE761" s="79">
        <f t="shared" si="215"/>
        <v>66.172554701319712</v>
      </c>
      <c r="AF761" s="80">
        <f t="shared" si="221"/>
        <v>9085724.6878837459</v>
      </c>
      <c r="AG761" s="96">
        <f t="shared" si="222"/>
        <v>1.9950175256922456</v>
      </c>
      <c r="AH761" s="100">
        <f t="shared" si="223"/>
        <v>19.45543996812367</v>
      </c>
    </row>
    <row r="762" spans="1:34">
      <c r="A762" s="20">
        <v>2040</v>
      </c>
      <c r="B762" s="20">
        <v>41</v>
      </c>
      <c r="C762" s="20" t="s">
        <v>44</v>
      </c>
      <c r="D762" s="24">
        <v>14.746359999999999</v>
      </c>
      <c r="E762" s="24">
        <v>18.873381253684201</v>
      </c>
      <c r="F762" s="24">
        <v>22.889510000000001</v>
      </c>
      <c r="G762" s="23">
        <v>38924.975599999998</v>
      </c>
      <c r="H762" s="23">
        <v>37200.442600000002</v>
      </c>
      <c r="I762" s="92">
        <v>45461.084799999997</v>
      </c>
      <c r="J762" s="93">
        <v>7.8957180400000002</v>
      </c>
      <c r="K762" s="94">
        <f t="shared" si="209"/>
        <v>-3.3667768395463997</v>
      </c>
      <c r="L762" s="94">
        <f t="shared" si="210"/>
        <v>-5.63504</v>
      </c>
      <c r="M762" s="94">
        <f t="shared" si="211"/>
        <v>-0.81427316080895118</v>
      </c>
      <c r="N762" s="94">
        <f t="shared" si="212"/>
        <v>-1.9203719603553511</v>
      </c>
      <c r="O762" s="95">
        <v>30</v>
      </c>
      <c r="P762" s="96">
        <f t="shared" si="216"/>
        <v>26.165397190491831</v>
      </c>
      <c r="Q762" s="97">
        <v>2.1516141756598799</v>
      </c>
      <c r="R762" s="97">
        <v>6.4868403650792203E-2</v>
      </c>
      <c r="S762" s="96">
        <f t="shared" si="217"/>
        <v>0.78885311587779439</v>
      </c>
      <c r="T762" s="98">
        <v>13730352</v>
      </c>
      <c r="U762" s="99">
        <f t="shared" si="218"/>
        <v>3592601.136452639</v>
      </c>
      <c r="V762" s="100">
        <f t="shared" si="213"/>
        <v>7.6929070757422808</v>
      </c>
      <c r="W762" s="97">
        <v>2.8276441314338601</v>
      </c>
      <c r="X762" s="97">
        <v>3.6759373708640184</v>
      </c>
      <c r="Y762" s="96">
        <f t="shared" si="219"/>
        <v>0.60681008913676482</v>
      </c>
      <c r="Z762" s="100">
        <f t="shared" si="214"/>
        <v>5.917620827494062</v>
      </c>
      <c r="AA762" s="93">
        <v>17.9646717021357</v>
      </c>
      <c r="AB762" s="95">
        <v>90</v>
      </c>
      <c r="AC762" s="114">
        <f t="shared" si="220"/>
        <v>90</v>
      </c>
      <c r="AD762" s="79">
        <f t="shared" si="226"/>
        <v>69.102214970690156</v>
      </c>
      <c r="AE762" s="79">
        <f t="shared" si="215"/>
        <v>69.102214970690156</v>
      </c>
      <c r="AF762" s="80">
        <f t="shared" si="221"/>
        <v>9487977.3552724551</v>
      </c>
      <c r="AG762" s="96">
        <f t="shared" si="222"/>
        <v>2.083343019669309</v>
      </c>
      <c r="AH762" s="100">
        <f t="shared" si="223"/>
        <v>20.316791471855122</v>
      </c>
    </row>
    <row r="763" spans="1:34">
      <c r="A763" s="20">
        <v>2041</v>
      </c>
      <c r="B763" s="20">
        <v>42</v>
      </c>
      <c r="C763" s="20" t="s">
        <v>44</v>
      </c>
      <c r="D763" s="24">
        <v>15.66301</v>
      </c>
      <c r="E763" s="24">
        <v>18.1939389426316</v>
      </c>
      <c r="F763" s="24">
        <v>23.293225840000002</v>
      </c>
      <c r="G763" s="23">
        <v>39602.395700000001</v>
      </c>
      <c r="H763" s="23">
        <v>37779.308700000001</v>
      </c>
      <c r="I763" s="92">
        <v>46540.3197</v>
      </c>
      <c r="J763" s="93">
        <v>7.8957180400000002</v>
      </c>
      <c r="K763" s="94">
        <f t="shared" si="209"/>
        <v>-3.4253696136758003</v>
      </c>
      <c r="L763" s="94">
        <f t="shared" si="210"/>
        <v>-5.7724799999999998</v>
      </c>
      <c r="M763" s="94">
        <f t="shared" si="211"/>
        <v>-0.78495930174089779</v>
      </c>
      <c r="N763" s="94">
        <f t="shared" si="212"/>
        <v>-2.0870908754166972</v>
      </c>
      <c r="O763" s="95">
        <v>30</v>
      </c>
      <c r="P763" s="96">
        <f t="shared" si="216"/>
        <v>26.689264027740958</v>
      </c>
      <c r="Q763" s="97">
        <v>2.1516141756598799</v>
      </c>
      <c r="R763" s="97">
        <v>6.4868403650792203E-2</v>
      </c>
      <c r="S763" s="96">
        <f t="shared" si="217"/>
        <v>0.80464702811464706</v>
      </c>
      <c r="T763" s="98">
        <v>13730352</v>
      </c>
      <c r="U763" s="99">
        <f t="shared" si="218"/>
        <v>3664529.8972182111</v>
      </c>
      <c r="V763" s="100">
        <f t="shared" si="213"/>
        <v>7.8469295379155266</v>
      </c>
      <c r="W763" s="97">
        <v>2.8276441314338601</v>
      </c>
      <c r="X763" s="97">
        <v>3.9587017840074039</v>
      </c>
      <c r="Y763" s="96">
        <f t="shared" si="219"/>
        <v>0.57474787722474796</v>
      </c>
      <c r="Z763" s="100">
        <f t="shared" si="214"/>
        <v>5.6049496699396633</v>
      </c>
      <c r="AA763" s="93">
        <v>18.441096404149601</v>
      </c>
      <c r="AB763" s="95">
        <v>100</v>
      </c>
      <c r="AC763" s="114">
        <f t="shared" si="220"/>
        <v>100</v>
      </c>
      <c r="AD763" s="79">
        <f t="shared" si="226"/>
        <v>72.072848915814788</v>
      </c>
      <c r="AE763" s="79">
        <f t="shared" si="215"/>
        <v>72.072848915814788</v>
      </c>
      <c r="AF763" s="80">
        <f t="shared" si="221"/>
        <v>9895855.852569554</v>
      </c>
      <c r="AG763" s="96">
        <f t="shared" si="222"/>
        <v>2.1729038173397326</v>
      </c>
      <c r="AH763" s="100">
        <f t="shared" si="223"/>
        <v>21.190189675196514</v>
      </c>
    </row>
    <row r="764" spans="1:34">
      <c r="A764" s="20">
        <v>2042</v>
      </c>
      <c r="B764" s="20">
        <v>43</v>
      </c>
      <c r="C764" s="20" t="s">
        <v>44</v>
      </c>
      <c r="D764" s="24">
        <v>15.511010000000001</v>
      </c>
      <c r="E764" s="24">
        <v>18.037439626315798</v>
      </c>
      <c r="F764" s="24">
        <v>20.445139789999999</v>
      </c>
      <c r="G764" s="23">
        <v>40291.605100000001</v>
      </c>
      <c r="H764" s="23">
        <v>38367.182399999998</v>
      </c>
      <c r="I764" s="92">
        <v>47645.1754</v>
      </c>
      <c r="J764" s="93">
        <v>7.8957180400000002</v>
      </c>
      <c r="K764" s="94">
        <f t="shared" si="209"/>
        <v>-3.4849820915194001</v>
      </c>
      <c r="L764" s="94">
        <f t="shared" si="210"/>
        <v>-5.9099200000000005</v>
      </c>
      <c r="M764" s="94">
        <f t="shared" si="211"/>
        <v>-0.77820729523776888</v>
      </c>
      <c r="N764" s="94">
        <f t="shared" si="212"/>
        <v>-2.2773913467571698</v>
      </c>
      <c r="O764" s="95">
        <v>30</v>
      </c>
      <c r="P764" s="96">
        <f t="shared" si="216"/>
        <v>27.209616322154432</v>
      </c>
      <c r="Q764" s="97">
        <v>2.1516141756598799</v>
      </c>
      <c r="R764" s="97">
        <v>6.4868403650792203E-2</v>
      </c>
      <c r="S764" s="96">
        <f t="shared" si="217"/>
        <v>0.82033498139943006</v>
      </c>
      <c r="T764" s="98">
        <v>13730352</v>
      </c>
      <c r="U764" s="99">
        <f t="shared" si="218"/>
        <v>3735976.0988812572</v>
      </c>
      <c r="V764" s="100">
        <f t="shared" si="213"/>
        <v>7.9999186868448913</v>
      </c>
      <c r="W764" s="97">
        <v>2.8276441314338601</v>
      </c>
      <c r="X764" s="97">
        <v>3.9587017840074039</v>
      </c>
      <c r="Y764" s="96">
        <f t="shared" si="219"/>
        <v>0.58595355814245009</v>
      </c>
      <c r="Z764" s="100">
        <f t="shared" si="214"/>
        <v>5.714227633460637</v>
      </c>
      <c r="AA764" s="93">
        <v>18.917521106163601</v>
      </c>
      <c r="AB764" s="95">
        <v>100</v>
      </c>
      <c r="AC764" s="114">
        <f t="shared" si="220"/>
        <v>100</v>
      </c>
      <c r="AD764" s="79">
        <f t="shared" si="226"/>
        <v>75.025675577043359</v>
      </c>
      <c r="AE764" s="79">
        <f t="shared" si="215"/>
        <v>75.025675577043359</v>
      </c>
      <c r="AF764" s="80">
        <f t="shared" si="221"/>
        <v>10301289.347106084</v>
      </c>
      <c r="AG764" s="96">
        <f t="shared" si="222"/>
        <v>2.2619277482741209</v>
      </c>
      <c r="AH764" s="100">
        <f t="shared" si="223"/>
        <v>22.058352346308588</v>
      </c>
    </row>
    <row r="765" spans="1:34">
      <c r="A765" s="20">
        <v>2043</v>
      </c>
      <c r="B765" s="20">
        <v>44</v>
      </c>
      <c r="C765" s="20" t="s">
        <v>44</v>
      </c>
      <c r="D765" s="24">
        <v>14.781700000000001</v>
      </c>
      <c r="E765" s="24">
        <v>18.889155845789499</v>
      </c>
      <c r="F765" s="24">
        <v>23.00963102</v>
      </c>
      <c r="G765" s="23">
        <v>40992.809000000001</v>
      </c>
      <c r="H765" s="23">
        <v>38964.2039</v>
      </c>
      <c r="I765" s="92">
        <v>48776.2601</v>
      </c>
      <c r="J765" s="93">
        <v>7.8957180400000002</v>
      </c>
      <c r="K765" s="94">
        <f t="shared" si="209"/>
        <v>-3.545632021646</v>
      </c>
      <c r="L765" s="94">
        <f t="shared" si="210"/>
        <v>-6.0473600000000003</v>
      </c>
      <c r="M765" s="94">
        <f t="shared" si="211"/>
        <v>-0.81495373981074215</v>
      </c>
      <c r="N765" s="94">
        <f t="shared" si="212"/>
        <v>-2.5122277214567421</v>
      </c>
      <c r="O765" s="95">
        <v>30</v>
      </c>
      <c r="P765" s="96">
        <f t="shared" si="216"/>
        <v>27.749837860013415</v>
      </c>
      <c r="Q765" s="97">
        <v>2.1516141756598799</v>
      </c>
      <c r="R765" s="97">
        <v>6.4868403650792203E-2</v>
      </c>
      <c r="S765" s="96">
        <f t="shared" si="217"/>
        <v>0.83662196685208012</v>
      </c>
      <c r="T765" s="98">
        <v>13730352</v>
      </c>
      <c r="U765" s="99">
        <f t="shared" si="218"/>
        <v>3810150.4176091091</v>
      </c>
      <c r="V765" s="100">
        <f t="shared" si="213"/>
        <v>8.158749606200244</v>
      </c>
      <c r="W765" s="97">
        <v>2.8276441314338601</v>
      </c>
      <c r="X765" s="97">
        <v>3.9587017840074039</v>
      </c>
      <c r="Y765" s="96">
        <f t="shared" si="219"/>
        <v>0.59758711918005725</v>
      </c>
      <c r="Z765" s="100">
        <f t="shared" si="214"/>
        <v>5.827678290143032</v>
      </c>
      <c r="AA765" s="93">
        <v>19.393945808177602</v>
      </c>
      <c r="AB765" s="95">
        <v>100</v>
      </c>
      <c r="AC765" s="114">
        <f t="shared" si="220"/>
        <v>100</v>
      </c>
      <c r="AD765" s="79">
        <f t="shared" si="226"/>
        <v>77.984078740657012</v>
      </c>
      <c r="AE765" s="79">
        <f t="shared" si="215"/>
        <v>77.984078740657012</v>
      </c>
      <c r="AF765" s="80">
        <f t="shared" si="221"/>
        <v>10707488.515049376</v>
      </c>
      <c r="AG765" s="96">
        <f t="shared" si="222"/>
        <v>2.3511198035924097</v>
      </c>
      <c r="AH765" s="100">
        <f t="shared" si="223"/>
        <v>22.92815456886121</v>
      </c>
    </row>
    <row r="766" spans="1:34">
      <c r="A766" s="20">
        <v>2044</v>
      </c>
      <c r="B766" s="20">
        <v>45</v>
      </c>
      <c r="C766" s="20" t="s">
        <v>44</v>
      </c>
      <c r="D766" s="24">
        <v>16.53978</v>
      </c>
      <c r="E766" s="24">
        <v>18.527424458421098</v>
      </c>
      <c r="F766" s="24">
        <v>21.869618469999999</v>
      </c>
      <c r="G766" s="23">
        <v>41706.216</v>
      </c>
      <c r="H766" s="23">
        <v>39570.515500000001</v>
      </c>
      <c r="I766" s="92">
        <v>49934.196400000001</v>
      </c>
      <c r="J766" s="93">
        <v>7.8957180400000002</v>
      </c>
      <c r="K766" s="94">
        <f t="shared" si="209"/>
        <v>-3.6073374467040003</v>
      </c>
      <c r="L766" s="94">
        <f t="shared" si="210"/>
        <v>-6.1848000000000001</v>
      </c>
      <c r="M766" s="94">
        <f t="shared" si="211"/>
        <v>-0.79934720083411992</v>
      </c>
      <c r="N766" s="94">
        <f t="shared" si="212"/>
        <v>-2.6957666075381201</v>
      </c>
      <c r="O766" s="95">
        <v>30</v>
      </c>
      <c r="P766" s="96">
        <f t="shared" si="216"/>
        <v>28.103291354823337</v>
      </c>
      <c r="Q766" s="97">
        <v>2.1516141756598799</v>
      </c>
      <c r="R766" s="97">
        <v>6.4868403650792203E-2</v>
      </c>
      <c r="S766" s="96">
        <f t="shared" si="217"/>
        <v>0.84727813571008714</v>
      </c>
      <c r="T766" s="98">
        <v>13730352</v>
      </c>
      <c r="U766" s="99">
        <f t="shared" si="218"/>
        <v>3858680.8266028129</v>
      </c>
      <c r="V766" s="100">
        <f t="shared" si="213"/>
        <v>8.2626687201113889</v>
      </c>
      <c r="W766" s="97">
        <v>2.8276441314338601</v>
      </c>
      <c r="X766" s="97">
        <v>3.9587017840074039</v>
      </c>
      <c r="Y766" s="96">
        <f t="shared" si="219"/>
        <v>0.60519866836434799</v>
      </c>
      <c r="Z766" s="100">
        <f t="shared" si="214"/>
        <v>5.9019062286509918</v>
      </c>
      <c r="AA766" s="93">
        <v>19.870370510191499</v>
      </c>
      <c r="AB766" s="95">
        <v>100</v>
      </c>
      <c r="AC766" s="114">
        <f t="shared" si="220"/>
        <v>100</v>
      </c>
      <c r="AD766" s="79">
        <f t="shared" si="226"/>
        <v>80.741421120161206</v>
      </c>
      <c r="AE766" s="79">
        <f t="shared" si="215"/>
        <v>80.741421120161206</v>
      </c>
      <c r="AF766" s="80">
        <f t="shared" si="221"/>
        <v>11086081.329600478</v>
      </c>
      <c r="AG766" s="96">
        <f t="shared" si="222"/>
        <v>2.4342501345320904</v>
      </c>
      <c r="AH766" s="100">
        <f t="shared" si="223"/>
        <v>23.738842766984185</v>
      </c>
    </row>
    <row r="767" spans="1:34">
      <c r="A767" s="20">
        <v>2045</v>
      </c>
      <c r="B767" s="20">
        <v>46</v>
      </c>
      <c r="C767" s="20" t="s">
        <v>44</v>
      </c>
      <c r="D767" s="24">
        <v>16.325559999999999</v>
      </c>
      <c r="E767" s="24">
        <v>18.042040101579001</v>
      </c>
      <c r="F767" s="24">
        <v>19.449619999999999</v>
      </c>
      <c r="G767" s="23">
        <v>42432.038699999997</v>
      </c>
      <c r="H767" s="23">
        <v>40186.261700000003</v>
      </c>
      <c r="I767" s="92">
        <v>51119.621899999998</v>
      </c>
      <c r="J767" s="93">
        <v>7.8957180400000002</v>
      </c>
      <c r="K767" s="94">
        <f t="shared" si="209"/>
        <v>-3.6701167553178</v>
      </c>
      <c r="L767" s="94">
        <f t="shared" si="210"/>
        <v>-6.3222400000000007</v>
      </c>
      <c r="M767" s="94">
        <f t="shared" si="211"/>
        <v>-0.77840577814252443</v>
      </c>
      <c r="N767" s="94">
        <f t="shared" si="212"/>
        <v>-2.8750444934603245</v>
      </c>
      <c r="O767" s="95">
        <v>30</v>
      </c>
      <c r="P767" s="96">
        <f t="shared" si="216"/>
        <v>28.397967580884707</v>
      </c>
      <c r="Q767" s="97">
        <v>2.1516141756598799</v>
      </c>
      <c r="R767" s="97">
        <v>6.4868403650792203E-2</v>
      </c>
      <c r="S767" s="96">
        <f t="shared" si="217"/>
        <v>0.85616224541464359</v>
      </c>
      <c r="T767" s="98">
        <v>13730352</v>
      </c>
      <c r="U767" s="99">
        <f t="shared" si="218"/>
        <v>3899140.9097013553</v>
      </c>
      <c r="V767" s="100">
        <f t="shared" si="213"/>
        <v>8.3493066873479176</v>
      </c>
      <c r="W767" s="97">
        <v>2.8276441314338601</v>
      </c>
      <c r="X767" s="97">
        <v>3.9587017840074039</v>
      </c>
      <c r="Y767" s="96">
        <f t="shared" si="219"/>
        <v>0.61154446101045967</v>
      </c>
      <c r="Z767" s="100">
        <f t="shared" si="214"/>
        <v>5.9637904909627988</v>
      </c>
      <c r="AA767" s="93">
        <v>20.3467952122055</v>
      </c>
      <c r="AB767" s="95">
        <v>100</v>
      </c>
      <c r="AC767" s="114">
        <f t="shared" si="220"/>
        <v>100</v>
      </c>
      <c r="AD767" s="79">
        <f t="shared" si="226"/>
        <v>83.425693489856428</v>
      </c>
      <c r="AE767" s="79">
        <f t="shared" si="215"/>
        <v>83.425693489856428</v>
      </c>
      <c r="AF767" s="80">
        <f t="shared" si="221"/>
        <v>11454641.374598373</v>
      </c>
      <c r="AG767" s="96">
        <f t="shared" si="222"/>
        <v>2.5151774985343547</v>
      </c>
      <c r="AH767" s="100">
        <f t="shared" si="223"/>
        <v>24.528047599447106</v>
      </c>
    </row>
    <row r="768" spans="1:34">
      <c r="A768" s="20">
        <v>2046</v>
      </c>
      <c r="B768" s="20">
        <v>47</v>
      </c>
      <c r="C768" s="20" t="s">
        <v>44</v>
      </c>
      <c r="D768" s="24">
        <v>16.501619999999999</v>
      </c>
      <c r="E768" s="24">
        <v>18.442528599999999</v>
      </c>
      <c r="F768" s="24">
        <v>21.80621</v>
      </c>
      <c r="G768" s="23">
        <v>43170.493000000002</v>
      </c>
      <c r="H768" s="23">
        <v>40811.5893</v>
      </c>
      <c r="I768" s="92">
        <v>52333.189100000003</v>
      </c>
      <c r="J768" s="93">
        <v>7.8957180400000002</v>
      </c>
      <c r="K768" s="94">
        <f t="shared" si="209"/>
        <v>-3.7339886215420002</v>
      </c>
      <c r="L768" s="94">
        <f t="shared" si="210"/>
        <v>-6.4596800000000005</v>
      </c>
      <c r="M768" s="94">
        <f t="shared" si="211"/>
        <v>-0.79568445391840004</v>
      </c>
      <c r="N768" s="94">
        <f t="shared" si="212"/>
        <v>-3.0936350354604008</v>
      </c>
      <c r="O768" s="95">
        <v>30</v>
      </c>
      <c r="P768" s="96">
        <f t="shared" si="216"/>
        <v>28.698882949742195</v>
      </c>
      <c r="Q768" s="97">
        <v>2.1516141756598799</v>
      </c>
      <c r="R768" s="97">
        <v>6.4868403650792203E-2</v>
      </c>
      <c r="S768" s="96">
        <f t="shared" si="217"/>
        <v>0.86523445726033288</v>
      </c>
      <c r="T768" s="98">
        <v>13730352</v>
      </c>
      <c r="U768" s="99">
        <f t="shared" si="218"/>
        <v>3940457.6490675868</v>
      </c>
      <c r="V768" s="100">
        <f t="shared" si="213"/>
        <v>8.4377790294044939</v>
      </c>
      <c r="W768" s="97">
        <v>2.8276441314338601</v>
      </c>
      <c r="X768" s="97">
        <v>3.9587017840074039</v>
      </c>
      <c r="Y768" s="96">
        <f t="shared" si="219"/>
        <v>0.61802461232880923</v>
      </c>
      <c r="Z768" s="100">
        <f t="shared" si="214"/>
        <v>6.0269850210032097</v>
      </c>
      <c r="AA768" s="93">
        <v>20.8232199142195</v>
      </c>
      <c r="AB768" s="95">
        <v>100</v>
      </c>
      <c r="AC768" s="114">
        <f t="shared" si="220"/>
        <v>100</v>
      </c>
      <c r="AD768" s="79">
        <f t="shared" si="226"/>
        <v>86.101912261287339</v>
      </c>
      <c r="AE768" s="79">
        <f t="shared" si="215"/>
        <v>86.101912261287339</v>
      </c>
      <c r="AF768" s="80">
        <f t="shared" si="221"/>
        <v>11822095.632205911</v>
      </c>
      <c r="AG768" s="96">
        <f t="shared" si="222"/>
        <v>2.5958620568937847</v>
      </c>
      <c r="AH768" s="100">
        <f t="shared" si="223"/>
        <v>25.314884587744633</v>
      </c>
    </row>
    <row r="769" spans="1:34">
      <c r="A769" s="20">
        <v>2047</v>
      </c>
      <c r="B769" s="20">
        <v>48</v>
      </c>
      <c r="C769" s="20" t="s">
        <v>44</v>
      </c>
      <c r="D769" s="24">
        <v>16.192049999999998</v>
      </c>
      <c r="E769" s="24">
        <v>18.092916441052601</v>
      </c>
      <c r="F769" s="24">
        <v>21.987342340000001</v>
      </c>
      <c r="G769" s="23">
        <v>43921.798799999997</v>
      </c>
      <c r="H769" s="23">
        <v>41446.647599999997</v>
      </c>
      <c r="I769" s="92">
        <v>53575.566099999996</v>
      </c>
      <c r="J769" s="93">
        <v>7.8957180400000002</v>
      </c>
      <c r="K769" s="94">
        <f t="shared" si="209"/>
        <v>-3.7989720654071997</v>
      </c>
      <c r="L769" s="94">
        <f t="shared" si="210"/>
        <v>-6.5971200000000003</v>
      </c>
      <c r="M769" s="94">
        <f t="shared" si="211"/>
        <v>-0.78060078693277346</v>
      </c>
      <c r="N769" s="94">
        <f t="shared" si="212"/>
        <v>-3.2809748123399731</v>
      </c>
      <c r="O769" s="95">
        <v>30</v>
      </c>
      <c r="P769" s="96">
        <f t="shared" si="216"/>
        <v>28.91311009839313</v>
      </c>
      <c r="Q769" s="97">
        <v>2.1516141756598799</v>
      </c>
      <c r="R769" s="97">
        <v>6.4868403650792203E-2</v>
      </c>
      <c r="S769" s="96">
        <f t="shared" si="217"/>
        <v>0.87169313061769038</v>
      </c>
      <c r="T769" s="98">
        <v>13730352</v>
      </c>
      <c r="U769" s="99">
        <f t="shared" si="218"/>
        <v>3969871.7906569229</v>
      </c>
      <c r="V769" s="100">
        <f t="shared" si="213"/>
        <v>8.5007641060564829</v>
      </c>
      <c r="W769" s="97">
        <v>2.8276441314338601</v>
      </c>
      <c r="X769" s="97">
        <v>3.9587017840074039</v>
      </c>
      <c r="Y769" s="96">
        <f t="shared" si="219"/>
        <v>0.6226379504412074</v>
      </c>
      <c r="Z769" s="100">
        <f t="shared" si="214"/>
        <v>6.0719743614689152</v>
      </c>
      <c r="AA769" s="93">
        <v>21.299644616233401</v>
      </c>
      <c r="AB769" s="95">
        <v>100</v>
      </c>
      <c r="AC769" s="114">
        <f t="shared" si="220"/>
        <v>100</v>
      </c>
      <c r="AD769" s="79">
        <f t="shared" si="226"/>
        <v>88.677150071451265</v>
      </c>
      <c r="AE769" s="79">
        <f t="shared" si="215"/>
        <v>88.677150071451265</v>
      </c>
      <c r="AF769" s="80">
        <f t="shared" si="221"/>
        <v>12175684.848378511</v>
      </c>
      <c r="AG769" s="96">
        <f t="shared" si="222"/>
        <v>2.6735021689809173</v>
      </c>
      <c r="AH769" s="100">
        <f t="shared" si="223"/>
        <v>26.072032091652133</v>
      </c>
    </row>
    <row r="770" spans="1:34">
      <c r="A770" s="20">
        <v>2048</v>
      </c>
      <c r="B770" s="20">
        <v>49</v>
      </c>
      <c r="C770" s="20" t="s">
        <v>44</v>
      </c>
      <c r="D770" s="24">
        <v>16.141200000000001</v>
      </c>
      <c r="E770" s="24">
        <v>18.3517661357895</v>
      </c>
      <c r="F770" s="24">
        <v>22.93487494</v>
      </c>
      <c r="G770" s="23">
        <v>44686.179700000001</v>
      </c>
      <c r="H770" s="23">
        <v>42091.587800000001</v>
      </c>
      <c r="I770" s="92">
        <v>54847.436800000003</v>
      </c>
      <c r="J770" s="93">
        <v>7.8957180400000002</v>
      </c>
      <c r="K770" s="94">
        <f t="shared" si="209"/>
        <v>-3.8650864269717999</v>
      </c>
      <c r="L770" s="94">
        <f t="shared" si="210"/>
        <v>-6.7345600000000001</v>
      </c>
      <c r="M770" s="94">
        <f t="shared" si="211"/>
        <v>-0.79176859816250222</v>
      </c>
      <c r="N770" s="94">
        <f t="shared" si="212"/>
        <v>-3.4956969851343018</v>
      </c>
      <c r="O770" s="95">
        <v>30</v>
      </c>
      <c r="P770" s="96">
        <f t="shared" si="216"/>
        <v>29.116952615274887</v>
      </c>
      <c r="Q770" s="97">
        <v>2.1516141756598799</v>
      </c>
      <c r="R770" s="97">
        <v>6.4868403650792203E-2</v>
      </c>
      <c r="S770" s="96">
        <f t="shared" si="217"/>
        <v>0.8778387206662519</v>
      </c>
      <c r="T770" s="98">
        <v>13730352</v>
      </c>
      <c r="U770" s="99">
        <f t="shared" si="218"/>
        <v>3997860.0857504476</v>
      </c>
      <c r="V770" s="100">
        <f t="shared" si="213"/>
        <v>8.5606959897210118</v>
      </c>
      <c r="W770" s="97">
        <v>2.8276441314338601</v>
      </c>
      <c r="X770" s="97">
        <v>3.9587017840074039</v>
      </c>
      <c r="Y770" s="96">
        <f t="shared" si="219"/>
        <v>0.62702765761875123</v>
      </c>
      <c r="Z770" s="100">
        <f t="shared" si="214"/>
        <v>6.114782849800724</v>
      </c>
      <c r="AA770" s="93">
        <v>21.776069318247401</v>
      </c>
      <c r="AB770" s="95">
        <v>100</v>
      </c>
      <c r="AC770" s="114">
        <f t="shared" si="220"/>
        <v>100</v>
      </c>
      <c r="AD770" s="79">
        <f t="shared" si="226"/>
        <v>91.22771050878562</v>
      </c>
      <c r="AE770" s="79">
        <f t="shared" si="215"/>
        <v>91.22771050878562</v>
      </c>
      <c r="AF770" s="80">
        <f t="shared" si="221"/>
        <v>12525885.774397256</v>
      </c>
      <c r="AG770" s="96">
        <f t="shared" si="222"/>
        <v>2.7503982899752883</v>
      </c>
      <c r="AH770" s="100">
        <f t="shared" si="223"/>
        <v>26.821924183586734</v>
      </c>
    </row>
    <row r="771" spans="1:34">
      <c r="A771" s="20">
        <v>2049</v>
      </c>
      <c r="B771" s="20">
        <v>50</v>
      </c>
      <c r="C771" s="20" t="s">
        <v>44</v>
      </c>
      <c r="D771" s="24">
        <v>15.46569</v>
      </c>
      <c r="E771" s="24">
        <v>18.729799465263198</v>
      </c>
      <c r="F771" s="24">
        <v>23.655750000000001</v>
      </c>
      <c r="G771" s="23">
        <v>45463.863400000002</v>
      </c>
      <c r="H771" s="23">
        <v>42746.563699999999</v>
      </c>
      <c r="I771" s="92">
        <v>56149.501400000001</v>
      </c>
      <c r="J771" s="93">
        <v>7.8957180400000002</v>
      </c>
      <c r="K771" s="94">
        <f t="shared" ref="K771:K834" si="227">G771*$AL$3</f>
        <v>-3.9323514009196003</v>
      </c>
      <c r="L771" s="94">
        <f t="shared" ref="L771:L834" si="228">B771*$AL$5</f>
        <v>-6.8719999999999999</v>
      </c>
      <c r="M771" s="94">
        <f t="shared" ref="M771:M834" si="229">E771*$AL$4</f>
        <v>-0.8080784681293155</v>
      </c>
      <c r="N771" s="94">
        <f t="shared" ref="N771:N834" si="230">SUM(J771:M771)</f>
        <v>-3.7167118290489154</v>
      </c>
      <c r="O771" s="95">
        <v>30</v>
      </c>
      <c r="P771" s="96">
        <f t="shared" si="216"/>
        <v>29.287900305615828</v>
      </c>
      <c r="Q771" s="97">
        <v>2.1516141756598799</v>
      </c>
      <c r="R771" s="97">
        <v>6.4868403650792203E-2</v>
      </c>
      <c r="S771" s="96">
        <f t="shared" si="217"/>
        <v>0.88299257394796571</v>
      </c>
      <c r="T771" s="98">
        <v>13730352</v>
      </c>
      <c r="U771" s="99">
        <f t="shared" si="218"/>
        <v>4021331.8053701287</v>
      </c>
      <c r="V771" s="100">
        <f t="shared" ref="V771:V834" si="231">(U771*$AM$12/$AM$13*10^(-6))*($AM$11/$AP$11)+(U771*$AN$12/$AN$13*10^(-6))*($AN$11/$AP$11)+(U771*$AO$12/$AO$13*10^(-6))*($AO$11/$AP$11)+(U771*$AL$12/$AL$13*10^(-6))*($AL$11/$AP$11)</f>
        <v>8.6109564419905276</v>
      </c>
      <c r="W771" s="97">
        <v>2.8276441314338601</v>
      </c>
      <c r="X771" s="97">
        <v>3.9587017840074039</v>
      </c>
      <c r="Y771" s="96">
        <f t="shared" si="219"/>
        <v>0.63070898139140419</v>
      </c>
      <c r="Z771" s="100">
        <f t="shared" ref="Z771:Z834" si="232">IF(AND(A771&gt;=2000,A771&lt;=2020),(U771*$AM$12/$AM$13*10^(-6))*($AM$11/$AP$11)+(U771*$AN$12/$AN$13*10^(-6))*($AN$11/$AP$11)+(U771*$AO$12/$AO$13*10^(-6))*($AO$11/$AP$11)+(U771*$AL$12/$AL$13*10^(-6))*($AL$11/$AP$11),IF(AND(A771&gt;=2021,A771&lt;=2030),(U771*$AM$12/$AM$14*10^(-6))*($AM$11/$AP$11)+(U771*$AN$12/$AN$14*10^(-6))*($AN$11/$AP$11)+(U771*$AO$12/$AO$14*10^(-6))*($AO$11/$AP$11)+(U771*$AL$12/$AL$14*10^(-6))*($AL$11/$AP$11),IF(AND(A771&gt;=2031,A771&lt;=2040),(U771*$AM$12/$AM$15*10^(-6))*($AM$11/$AP$11)+(U771*$AN$12/$AN$15*10^(-6))*($AN$11/$AP$11)+(U771*$AO$12/$AO$15*10^(-6))*($AO$11/$AP$11)+(U771*$AL$12/$AL$15*10^(-6))*($AL$11/$AP$11),(U771*$AM$12/$AM$16*10^(-6))*($AM$11/$AP$11)+(U771*$AN$12/$AN$16*10^(-6))*($AN$11/$AP$11)+(U771*$AO$12/$AO$16*10^(-6))*($AO$11/$AP$11)+(U771*$AL$12/$AL$16*10^(-6))*($AL$11/$AP$11))))</f>
        <v>6.1506831728503766</v>
      </c>
      <c r="AA771" s="93">
        <v>22.252494020261501</v>
      </c>
      <c r="AB771" s="95">
        <v>100</v>
      </c>
      <c r="AC771" s="114">
        <f t="shared" si="220"/>
        <v>100</v>
      </c>
      <c r="AD771" s="79">
        <f t="shared" si="226"/>
        <v>93.731083378518704</v>
      </c>
      <c r="AE771" s="79">
        <f t="shared" ref="AE771:AE834" si="233">IF(AD771&lt;100,AD771,100)</f>
        <v>93.731083378518704</v>
      </c>
      <c r="AF771" s="80">
        <f t="shared" si="221"/>
        <v>12869607.681284111</v>
      </c>
      <c r="AG771" s="96">
        <f t="shared" si="222"/>
        <v>2.8258717664188446</v>
      </c>
      <c r="AH771" s="100">
        <f t="shared" si="223"/>
        <v>27.557942625140871</v>
      </c>
    </row>
    <row r="772" spans="1:34">
      <c r="A772" s="20">
        <v>2050</v>
      </c>
      <c r="B772" s="20">
        <v>51</v>
      </c>
      <c r="C772" s="20" t="s">
        <v>44</v>
      </c>
      <c r="D772" s="24">
        <v>16.137740000000001</v>
      </c>
      <c r="E772" s="24">
        <v>19.051210243684199</v>
      </c>
      <c r="F772" s="24">
        <v>23.311229999999998</v>
      </c>
      <c r="G772" s="23">
        <v>46255.081200000001</v>
      </c>
      <c r="H772" s="23">
        <v>43411.731599999999</v>
      </c>
      <c r="I772" s="92">
        <v>57482.476699999999</v>
      </c>
      <c r="J772" s="93">
        <v>7.8957180400000002</v>
      </c>
      <c r="K772" s="94">
        <f t="shared" si="227"/>
        <v>-4.0007869933127997</v>
      </c>
      <c r="L772" s="94">
        <f t="shared" si="228"/>
        <v>-7.0094400000000006</v>
      </c>
      <c r="M772" s="94">
        <f t="shared" si="229"/>
        <v>-0.82194541475351113</v>
      </c>
      <c r="N772" s="94">
        <f t="shared" si="230"/>
        <v>-3.9364543680663111</v>
      </c>
      <c r="O772" s="95">
        <v>30</v>
      </c>
      <c r="P772" s="96">
        <f t="shared" ref="P772:P835" si="234">O772/(EXP(N772)+1)</f>
        <v>29.425690172929894</v>
      </c>
      <c r="Q772" s="97">
        <v>2.1516141756598799</v>
      </c>
      <c r="R772" s="97">
        <v>6.4868403650792203E-2</v>
      </c>
      <c r="S772" s="96">
        <f t="shared" ref="S772:S835" si="235">R772*P772/Q772</f>
        <v>0.88714676145659588</v>
      </c>
      <c r="T772" s="98">
        <v>13730352</v>
      </c>
      <c r="U772" s="99">
        <f t="shared" ref="U772:U835" si="236">T772*P772/100</f>
        <v>4040250.8391726832</v>
      </c>
      <c r="V772" s="100">
        <f t="shared" si="231"/>
        <v>8.6514681390807269</v>
      </c>
      <c r="W772" s="97">
        <v>2.8276441314338601</v>
      </c>
      <c r="X772" s="97">
        <v>3.9587017840074039</v>
      </c>
      <c r="Y772" s="96">
        <f t="shared" ref="Y772:Y835" si="237">(P772/Q772)*(W772/X772)*R772</f>
        <v>0.63367625818328277</v>
      </c>
      <c r="Z772" s="100">
        <f t="shared" si="232"/>
        <v>6.1796200993433761</v>
      </c>
      <c r="AA772" s="93">
        <v>22.728918722275399</v>
      </c>
      <c r="AB772" s="95">
        <v>100</v>
      </c>
      <c r="AC772" s="114">
        <f t="shared" ref="AC772:AC835" si="238">IF(AB772&gt;=AA772,AB772,AA772)</f>
        <v>100</v>
      </c>
      <c r="AD772" s="79">
        <f t="shared" si="226"/>
        <v>96.187005684164504</v>
      </c>
      <c r="AE772" s="79">
        <f t="shared" si="233"/>
        <v>96.187005684164504</v>
      </c>
      <c r="AF772" s="80">
        <f t="shared" ref="AF772:AF835" si="239">AE772*T772/100</f>
        <v>13206814.458695795</v>
      </c>
      <c r="AG772" s="96">
        <f t="shared" ref="AG772:AG835" si="240">(AE772/Q772)*R772</f>
        <v>2.8999146693053515</v>
      </c>
      <c r="AH772" s="100">
        <f t="shared" ref="AH772:AH835" si="241">(AF772*$AM$12/$AM$13*10^(-6))*($AM$11/$AP$11)+(AF772*$AN$12/$AN$13*10^(-6))*($AN$11/$AP$11)+(AF772*$AO$12/$AO$13*10^(-6))*($AO$11/$AP$11)+(AF772*$AL$12/$AL$13*10^(-6))*($AL$11/$AP$11)</f>
        <v>28.280010092530265</v>
      </c>
    </row>
    <row r="773" spans="1:34">
      <c r="A773" s="20">
        <v>2016</v>
      </c>
      <c r="B773" s="20">
        <v>17</v>
      </c>
      <c r="C773" s="20" t="s">
        <v>46</v>
      </c>
      <c r="D773" s="24">
        <v>19.62272772</v>
      </c>
      <c r="E773" s="24">
        <v>21.2404282436842</v>
      </c>
      <c r="F773" s="24">
        <v>23.475110000000001</v>
      </c>
      <c r="G773" s="23">
        <v>27329.025000000001</v>
      </c>
      <c r="H773" s="23">
        <v>27048.609199999999</v>
      </c>
      <c r="I773" s="92">
        <v>27441.2863</v>
      </c>
      <c r="J773" s="93">
        <v>7.4495136669999997</v>
      </c>
      <c r="K773" s="94">
        <f t="shared" si="227"/>
        <v>-2.3637966883500003</v>
      </c>
      <c r="L773" s="94">
        <f t="shared" si="228"/>
        <v>-2.3364799999999999</v>
      </c>
      <c r="M773" s="94">
        <f t="shared" si="229"/>
        <v>-0.91639703614551116</v>
      </c>
      <c r="N773" s="94">
        <f t="shared" si="230"/>
        <v>1.8328399425044888</v>
      </c>
      <c r="O773" s="95">
        <v>60</v>
      </c>
      <c r="P773" s="96">
        <f t="shared" si="234"/>
        <v>8.274018160047202</v>
      </c>
      <c r="Q773" s="97">
        <v>5.4534843622151703</v>
      </c>
      <c r="R773" s="97">
        <v>0.19644849075624199</v>
      </c>
      <c r="S773" s="96">
        <f t="shared" si="235"/>
        <v>0.29805135067276084</v>
      </c>
      <c r="T773" s="98">
        <v>4123538</v>
      </c>
      <c r="U773" s="99">
        <f t="shared" si="236"/>
        <v>341182.28295644722</v>
      </c>
      <c r="V773" s="100">
        <f t="shared" si="231"/>
        <v>0.73058029516329481</v>
      </c>
      <c r="W773" s="97">
        <v>2.9816441232606401</v>
      </c>
      <c r="X773" s="97">
        <v>2.9816441232606401</v>
      </c>
      <c r="Y773" s="96">
        <f t="shared" si="237"/>
        <v>0.29805135067276084</v>
      </c>
      <c r="Z773" s="100">
        <f t="shared" si="232"/>
        <v>0.73058029516329481</v>
      </c>
      <c r="AA773" s="93">
        <v>10.4889255706242</v>
      </c>
      <c r="AC773" s="114">
        <f t="shared" si="238"/>
        <v>10.4889255706242</v>
      </c>
      <c r="AD773" s="79">
        <f>O773/(EXP(N773)+1)</f>
        <v>8.274018160047202</v>
      </c>
      <c r="AE773" s="79">
        <f t="shared" si="233"/>
        <v>8.274018160047202</v>
      </c>
      <c r="AF773" s="80">
        <f t="shared" si="239"/>
        <v>341182.28295644722</v>
      </c>
      <c r="AG773" s="96">
        <f t="shared" si="240"/>
        <v>0.29805135067276084</v>
      </c>
      <c r="AH773" s="100">
        <f t="shared" si="241"/>
        <v>0.73058029516329481</v>
      </c>
    </row>
    <row r="774" spans="1:34">
      <c r="A774" s="20">
        <v>2017</v>
      </c>
      <c r="B774" s="20">
        <v>18</v>
      </c>
      <c r="C774" s="20" t="s">
        <v>46</v>
      </c>
      <c r="D774" s="24">
        <v>18.831630000000001</v>
      </c>
      <c r="E774" s="24">
        <v>20.9849178231579</v>
      </c>
      <c r="F774" s="24">
        <v>23.15776</v>
      </c>
      <c r="G774" s="23">
        <v>28115.145199999999</v>
      </c>
      <c r="H774" s="23">
        <v>27541.141100000001</v>
      </c>
      <c r="I774" s="92">
        <v>28346.600399999999</v>
      </c>
      <c r="J774" s="93">
        <v>7.4495136669999997</v>
      </c>
      <c r="K774" s="94">
        <f t="shared" si="227"/>
        <v>-2.4317913689288</v>
      </c>
      <c r="L774" s="94">
        <f t="shared" si="228"/>
        <v>-2.4739200000000001</v>
      </c>
      <c r="M774" s="94">
        <f t="shared" si="229"/>
        <v>-0.90537329456232452</v>
      </c>
      <c r="N774" s="94">
        <f t="shared" si="230"/>
        <v>1.6384290035088751</v>
      </c>
      <c r="O774" s="95">
        <v>60</v>
      </c>
      <c r="P774" s="96">
        <f t="shared" si="234"/>
        <v>9.7607365021766377</v>
      </c>
      <c r="Q774" s="97">
        <v>5.4534843622151703</v>
      </c>
      <c r="R774" s="97">
        <v>0.19644849075624199</v>
      </c>
      <c r="S774" s="96">
        <f t="shared" si="235"/>
        <v>0.35160675765522725</v>
      </c>
      <c r="T774" s="98">
        <v>4123538</v>
      </c>
      <c r="U774" s="99">
        <f t="shared" si="236"/>
        <v>402487.67874712445</v>
      </c>
      <c r="V774" s="100">
        <f t="shared" si="231"/>
        <v>0.86185473814945934</v>
      </c>
      <c r="W774" s="97">
        <v>2.9816441232606401</v>
      </c>
      <c r="X774" s="97">
        <v>2.9816441232606401</v>
      </c>
      <c r="Y774" s="96">
        <f t="shared" si="237"/>
        <v>0.35160675765522725</v>
      </c>
      <c r="Z774" s="100">
        <f t="shared" si="232"/>
        <v>0.86185473814945934</v>
      </c>
      <c r="AA774" s="93">
        <v>10.883074089504399</v>
      </c>
      <c r="AC774" s="114">
        <f t="shared" si="238"/>
        <v>10.883074089504399</v>
      </c>
      <c r="AD774" s="79">
        <f t="shared" ref="AD774:AD777" si="242">O774/(EXP(N774)+1)</f>
        <v>9.7607365021766377</v>
      </c>
      <c r="AE774" s="79">
        <f t="shared" si="233"/>
        <v>9.7607365021766377</v>
      </c>
      <c r="AF774" s="80">
        <f t="shared" si="239"/>
        <v>402487.67874712445</v>
      </c>
      <c r="AG774" s="96">
        <f t="shared" si="240"/>
        <v>0.35160675765522725</v>
      </c>
      <c r="AH774" s="100">
        <f t="shared" si="241"/>
        <v>0.86185473814945934</v>
      </c>
    </row>
    <row r="775" spans="1:34">
      <c r="A775" s="20">
        <v>2018</v>
      </c>
      <c r="B775" s="20">
        <v>19</v>
      </c>
      <c r="C775" s="20" t="s">
        <v>46</v>
      </c>
      <c r="D775" s="24">
        <v>17.351389999999999</v>
      </c>
      <c r="E775" s="24">
        <v>20.677527193684199</v>
      </c>
      <c r="F775" s="24">
        <v>23.633769999999998</v>
      </c>
      <c r="G775" s="23">
        <v>28923.878000000001</v>
      </c>
      <c r="H775" s="23">
        <v>28042.641599999999</v>
      </c>
      <c r="I775" s="92">
        <v>29281.7817</v>
      </c>
      <c r="J775" s="93">
        <v>7.4495136669999997</v>
      </c>
      <c r="K775" s="94">
        <f t="shared" si="227"/>
        <v>-2.5017419037320003</v>
      </c>
      <c r="L775" s="94">
        <f t="shared" si="228"/>
        <v>-2.6113600000000003</v>
      </c>
      <c r="M775" s="94">
        <f t="shared" si="229"/>
        <v>-0.89211123324431107</v>
      </c>
      <c r="N775" s="94">
        <f t="shared" si="230"/>
        <v>1.444300530023688</v>
      </c>
      <c r="O775" s="95">
        <v>60</v>
      </c>
      <c r="P775" s="96">
        <f t="shared" si="234"/>
        <v>11.452816207063071</v>
      </c>
      <c r="Q775" s="97">
        <v>5.4534843622151703</v>
      </c>
      <c r="R775" s="97">
        <v>0.19644849075624199</v>
      </c>
      <c r="S775" s="96">
        <f t="shared" si="235"/>
        <v>0.4125598075195136</v>
      </c>
      <c r="T775" s="98">
        <v>4123538</v>
      </c>
      <c r="U775" s="99">
        <f t="shared" si="236"/>
        <v>472261.22836840444</v>
      </c>
      <c r="V775" s="100">
        <f t="shared" si="231"/>
        <v>1.0112622045489166</v>
      </c>
      <c r="W775" s="97">
        <v>2.9816441232606401</v>
      </c>
      <c r="X775" s="97">
        <v>2.9816441232606401</v>
      </c>
      <c r="Y775" s="96">
        <f t="shared" si="237"/>
        <v>0.4125598075195136</v>
      </c>
      <c r="Z775" s="100">
        <f t="shared" si="232"/>
        <v>1.0112622045489166</v>
      </c>
      <c r="AA775" s="93">
        <v>11.2772226083845</v>
      </c>
      <c r="AC775" s="114">
        <f t="shared" si="238"/>
        <v>11.2772226083845</v>
      </c>
      <c r="AD775" s="79">
        <f t="shared" si="242"/>
        <v>11.452816207063071</v>
      </c>
      <c r="AE775" s="79">
        <f t="shared" si="233"/>
        <v>11.452816207063071</v>
      </c>
      <c r="AF775" s="80">
        <f t="shared" si="239"/>
        <v>472261.22836840444</v>
      </c>
      <c r="AG775" s="96">
        <f t="shared" si="240"/>
        <v>0.4125598075195136</v>
      </c>
      <c r="AH775" s="100">
        <f t="shared" si="241"/>
        <v>1.0112622045489166</v>
      </c>
    </row>
    <row r="776" spans="1:34">
      <c r="A776" s="20">
        <v>2019</v>
      </c>
      <c r="B776" s="20">
        <v>20</v>
      </c>
      <c r="C776" s="20" t="s">
        <v>46</v>
      </c>
      <c r="D776" s="24">
        <v>18.03952</v>
      </c>
      <c r="E776" s="24">
        <v>20.678759160526301</v>
      </c>
      <c r="F776" s="24">
        <v>24.40086363</v>
      </c>
      <c r="G776" s="23">
        <v>29755.874100000001</v>
      </c>
      <c r="H776" s="23">
        <v>28553.274000000001</v>
      </c>
      <c r="I776" s="92">
        <v>30247.815500000001</v>
      </c>
      <c r="J776" s="93">
        <v>7.4495136669999997</v>
      </c>
      <c r="K776" s="94">
        <f t="shared" si="227"/>
        <v>-2.5737045744054003</v>
      </c>
      <c r="L776" s="94">
        <f t="shared" si="228"/>
        <v>-2.7488000000000001</v>
      </c>
      <c r="M776" s="94">
        <f t="shared" si="229"/>
        <v>-0.89216438522174679</v>
      </c>
      <c r="N776" s="94">
        <f t="shared" si="230"/>
        <v>1.2348447073728521</v>
      </c>
      <c r="O776" s="95">
        <v>60</v>
      </c>
      <c r="P776" s="96">
        <f t="shared" si="234"/>
        <v>13.520076818577973</v>
      </c>
      <c r="Q776" s="97">
        <v>5.4534843622151703</v>
      </c>
      <c r="R776" s="97">
        <v>0.19644849075624199</v>
      </c>
      <c r="S776" s="96">
        <f t="shared" si="235"/>
        <v>0.48702783569351737</v>
      </c>
      <c r="T776" s="98">
        <v>4123538</v>
      </c>
      <c r="U776" s="99">
        <f t="shared" si="236"/>
        <v>557505.50524325378</v>
      </c>
      <c r="V776" s="100">
        <f t="shared" si="231"/>
        <v>1.1937974417850159</v>
      </c>
      <c r="W776" s="97">
        <v>2.9816441232606401</v>
      </c>
      <c r="X776" s="97">
        <v>2.9816441232606401</v>
      </c>
      <c r="Y776" s="96">
        <f t="shared" si="237"/>
        <v>0.48702783569351737</v>
      </c>
      <c r="Z776" s="100">
        <f t="shared" si="232"/>
        <v>1.1937974417850159</v>
      </c>
      <c r="AA776" s="93">
        <v>11.6713711272645</v>
      </c>
      <c r="AC776" s="114">
        <f t="shared" si="238"/>
        <v>11.6713711272645</v>
      </c>
      <c r="AD776" s="79">
        <f t="shared" si="242"/>
        <v>13.520076818577973</v>
      </c>
      <c r="AE776" s="79">
        <f t="shared" si="233"/>
        <v>13.520076818577973</v>
      </c>
      <c r="AF776" s="80">
        <f t="shared" si="239"/>
        <v>557505.50524325378</v>
      </c>
      <c r="AG776" s="96">
        <f t="shared" si="240"/>
        <v>0.48702783569351737</v>
      </c>
      <c r="AH776" s="100">
        <f t="shared" si="241"/>
        <v>1.1937974417850159</v>
      </c>
    </row>
    <row r="777" spans="1:34">
      <c r="A777" s="20">
        <v>2020</v>
      </c>
      <c r="B777" s="20">
        <v>21</v>
      </c>
      <c r="C777" s="20" t="s">
        <v>46</v>
      </c>
      <c r="D777" s="24">
        <v>18.404</v>
      </c>
      <c r="E777" s="24">
        <v>20.5097154352632</v>
      </c>
      <c r="F777" s="24">
        <v>22.96724</v>
      </c>
      <c r="G777" s="23">
        <v>30611.802599999999</v>
      </c>
      <c r="H777" s="23">
        <v>29073.204600000001</v>
      </c>
      <c r="I777" s="92">
        <v>31245.719700000001</v>
      </c>
      <c r="J777" s="93">
        <v>7.4495136669999997</v>
      </c>
      <c r="K777" s="94">
        <f t="shared" si="227"/>
        <v>-2.6477372540844</v>
      </c>
      <c r="L777" s="94">
        <f t="shared" si="228"/>
        <v>-2.8862399999999999</v>
      </c>
      <c r="M777" s="94">
        <f t="shared" si="229"/>
        <v>-0.88487116273899558</v>
      </c>
      <c r="N777" s="94">
        <f t="shared" si="230"/>
        <v>1.0306652501766043</v>
      </c>
      <c r="O777" s="95">
        <v>60</v>
      </c>
      <c r="P777" s="96">
        <f t="shared" si="234"/>
        <v>15.777309112354155</v>
      </c>
      <c r="Q777" s="97">
        <v>5.4534843622151703</v>
      </c>
      <c r="R777" s="97">
        <v>0.19644849075624199</v>
      </c>
      <c r="S777" s="96">
        <f t="shared" si="235"/>
        <v>0.56833913099508915</v>
      </c>
      <c r="T777" s="98">
        <v>4123538</v>
      </c>
      <c r="U777" s="99">
        <f t="shared" si="236"/>
        <v>650583.33662538626</v>
      </c>
      <c r="V777" s="100">
        <f t="shared" si="231"/>
        <v>1.3931068224922147</v>
      </c>
      <c r="W777" s="97">
        <v>2.9816441232606401</v>
      </c>
      <c r="X777" s="97">
        <v>2.9816441232606401</v>
      </c>
      <c r="Y777" s="96">
        <f t="shared" si="237"/>
        <v>0.56833913099508915</v>
      </c>
      <c r="Z777" s="100">
        <f t="shared" si="232"/>
        <v>1.3931068224922147</v>
      </c>
      <c r="AA777" s="93">
        <v>12.065519646144599</v>
      </c>
      <c r="AC777" s="114">
        <f t="shared" si="238"/>
        <v>12.065519646144599</v>
      </c>
      <c r="AD777" s="79">
        <f t="shared" si="242"/>
        <v>15.777309112354155</v>
      </c>
      <c r="AE777" s="79">
        <f t="shared" si="233"/>
        <v>15.777309112354155</v>
      </c>
      <c r="AF777" s="80">
        <f t="shared" si="239"/>
        <v>650583.33662538626</v>
      </c>
      <c r="AG777" s="96">
        <f t="shared" si="240"/>
        <v>0.56833913099508915</v>
      </c>
      <c r="AH777" s="100">
        <f t="shared" si="241"/>
        <v>1.3931068224922147</v>
      </c>
    </row>
    <row r="778" spans="1:34">
      <c r="A778" s="20">
        <v>2021</v>
      </c>
      <c r="B778" s="20">
        <v>22</v>
      </c>
      <c r="C778" s="20" t="s">
        <v>46</v>
      </c>
      <c r="D778" s="24">
        <v>16.932320000000001</v>
      </c>
      <c r="E778" s="24">
        <v>20.704136848421101</v>
      </c>
      <c r="F778" s="24">
        <v>23.28031</v>
      </c>
      <c r="G778" s="23">
        <v>31492.351900000001</v>
      </c>
      <c r="H778" s="23">
        <v>29602.602599999998</v>
      </c>
      <c r="I778" s="92">
        <v>32276.5458</v>
      </c>
      <c r="J778" s="93">
        <v>7.4495136669999997</v>
      </c>
      <c r="K778" s="94">
        <f t="shared" si="227"/>
        <v>-2.7238994852386003</v>
      </c>
      <c r="L778" s="94">
        <f t="shared" si="228"/>
        <v>-3.0236800000000001</v>
      </c>
      <c r="M778" s="94">
        <f t="shared" si="229"/>
        <v>-0.89325928018828005</v>
      </c>
      <c r="N778" s="94">
        <f t="shared" si="230"/>
        <v>0.80867490157311883</v>
      </c>
      <c r="O778" s="95">
        <v>60</v>
      </c>
      <c r="P778" s="96">
        <f t="shared" si="234"/>
        <v>18.490376279941252</v>
      </c>
      <c r="Q778" s="97">
        <v>5.4534843622151703</v>
      </c>
      <c r="R778" s="97">
        <v>0.19644849075624199</v>
      </c>
      <c r="S778" s="96">
        <f t="shared" si="235"/>
        <v>0.6660707673202193</v>
      </c>
      <c r="T778" s="98">
        <v>4123538</v>
      </c>
      <c r="U778" s="99">
        <f t="shared" si="236"/>
        <v>762457.69224636396</v>
      </c>
      <c r="V778" s="100">
        <f t="shared" si="231"/>
        <v>1.6326655681648639</v>
      </c>
      <c r="W778" s="97">
        <v>2.9816441232606401</v>
      </c>
      <c r="X778" s="97">
        <v>3.5779729479127682</v>
      </c>
      <c r="Y778" s="96">
        <f t="shared" si="237"/>
        <v>0.55505897276684935</v>
      </c>
      <c r="Z778" s="100">
        <f t="shared" si="232"/>
        <v>1.3605546401373863</v>
      </c>
      <c r="AA778" s="93">
        <v>12.4596681650247</v>
      </c>
      <c r="AB778" s="95">
        <v>80</v>
      </c>
      <c r="AC778" s="114">
        <f t="shared" si="238"/>
        <v>80</v>
      </c>
      <c r="AD778" s="79">
        <f>(P778/100+0.03*(AC778/100-AA778/100)+(AF777-U777)/T778)*100</f>
        <v>20.516586234990509</v>
      </c>
      <c r="AE778" s="79">
        <f t="shared" si="233"/>
        <v>20.516586234990509</v>
      </c>
      <c r="AF778" s="80">
        <f t="shared" si="239"/>
        <v>846009.22970260296</v>
      </c>
      <c r="AG778" s="96">
        <f t="shared" si="240"/>
        <v>0.73906004558469673</v>
      </c>
      <c r="AH778" s="100">
        <f t="shared" si="241"/>
        <v>1.8115761093781608</v>
      </c>
    </row>
    <row r="779" spans="1:34">
      <c r="A779" s="20">
        <v>2022</v>
      </c>
      <c r="B779" s="20">
        <v>23</v>
      </c>
      <c r="C779" s="20" t="s">
        <v>46</v>
      </c>
      <c r="D779" s="24">
        <v>18.264109999999999</v>
      </c>
      <c r="E779" s="24">
        <v>20.7990187421053</v>
      </c>
      <c r="F779" s="24">
        <v>23.485320000000002</v>
      </c>
      <c r="G779" s="23">
        <v>32398.230299999999</v>
      </c>
      <c r="H779" s="23">
        <v>30141.640599999999</v>
      </c>
      <c r="I779" s="92">
        <v>33341.379699999998</v>
      </c>
      <c r="J779" s="93">
        <v>7.4495136669999997</v>
      </c>
      <c r="K779" s="94">
        <f t="shared" si="227"/>
        <v>-2.8022525315681999</v>
      </c>
      <c r="L779" s="94">
        <f t="shared" si="228"/>
        <v>-3.1611200000000004</v>
      </c>
      <c r="M779" s="94">
        <f t="shared" si="229"/>
        <v>-0.89735286460939112</v>
      </c>
      <c r="N779" s="94">
        <f t="shared" si="230"/>
        <v>0.58878827082240792</v>
      </c>
      <c r="O779" s="95">
        <v>60</v>
      </c>
      <c r="P779" s="96">
        <f t="shared" si="234"/>
        <v>21.414775771122521</v>
      </c>
      <c r="Q779" s="97">
        <v>5.4534843622151703</v>
      </c>
      <c r="R779" s="97">
        <v>0.19644849075624199</v>
      </c>
      <c r="S779" s="96">
        <f t="shared" si="235"/>
        <v>0.77141513584748622</v>
      </c>
      <c r="T779" s="98">
        <v>4123538</v>
      </c>
      <c r="U779" s="99">
        <f t="shared" si="236"/>
        <v>883046.41653703013</v>
      </c>
      <c r="V779" s="100">
        <f t="shared" si="231"/>
        <v>1.8908845619010837</v>
      </c>
      <c r="W779" s="97">
        <v>2.9816441232606401</v>
      </c>
      <c r="X779" s="97">
        <v>3.5779729479127682</v>
      </c>
      <c r="Y779" s="96">
        <f t="shared" si="237"/>
        <v>0.64284594653957183</v>
      </c>
      <c r="Z779" s="100">
        <f t="shared" si="232"/>
        <v>1.5757371349175697</v>
      </c>
      <c r="AA779" s="93">
        <v>12.8538166839048</v>
      </c>
      <c r="AB779" s="95">
        <v>80</v>
      </c>
      <c r="AC779" s="114">
        <f t="shared" si="238"/>
        <v>80</v>
      </c>
      <c r="AD779" s="79">
        <f t="shared" ref="AD779:AD807" si="243">(P779/100+0.03*(AC779/100-AA779/100)+(AF778-U778)/T779)*100</f>
        <v>25.455371225654634</v>
      </c>
      <c r="AE779" s="79">
        <f t="shared" si="233"/>
        <v>25.455371225654634</v>
      </c>
      <c r="AF779" s="80">
        <f t="shared" si="239"/>
        <v>1049661.9055309347</v>
      </c>
      <c r="AG779" s="96">
        <f t="shared" si="240"/>
        <v>0.91696774516622659</v>
      </c>
      <c r="AH779" s="100">
        <f t="shared" si="241"/>
        <v>2.2476615670642799</v>
      </c>
    </row>
    <row r="780" spans="1:34">
      <c r="A780" s="20">
        <v>2023</v>
      </c>
      <c r="B780" s="20">
        <v>24</v>
      </c>
      <c r="C780" s="20" t="s">
        <v>46</v>
      </c>
      <c r="D780" s="24">
        <v>17.615570000000002</v>
      </c>
      <c r="E780" s="24">
        <v>21.232776829999999</v>
      </c>
      <c r="F780" s="24">
        <v>23.723469999999999</v>
      </c>
      <c r="G780" s="23">
        <v>33330.1662</v>
      </c>
      <c r="H780" s="23">
        <v>30690.493999999999</v>
      </c>
      <c r="I780" s="92">
        <v>34441.343500000003</v>
      </c>
      <c r="J780" s="93">
        <v>7.4495136669999997</v>
      </c>
      <c r="K780" s="94">
        <f t="shared" si="227"/>
        <v>-2.8828593953028001</v>
      </c>
      <c r="L780" s="94">
        <f t="shared" si="228"/>
        <v>-3.2985600000000002</v>
      </c>
      <c r="M780" s="94">
        <f t="shared" si="229"/>
        <v>-0.91606692355352004</v>
      </c>
      <c r="N780" s="94">
        <f t="shared" si="230"/>
        <v>0.35202734814367942</v>
      </c>
      <c r="O780" s="95">
        <v>60</v>
      </c>
      <c r="P780" s="96">
        <f t="shared" si="234"/>
        <v>24.773452855427657</v>
      </c>
      <c r="Q780" s="97">
        <v>5.4534843622151703</v>
      </c>
      <c r="R780" s="97">
        <v>0.19644849075624199</v>
      </c>
      <c r="S780" s="96">
        <f t="shared" si="235"/>
        <v>0.8924032968699761</v>
      </c>
      <c r="T780" s="98">
        <v>4123538</v>
      </c>
      <c r="U780" s="99">
        <f t="shared" si="236"/>
        <v>1021542.7424056445</v>
      </c>
      <c r="V780" s="100">
        <f t="shared" si="231"/>
        <v>2.1874494531238802</v>
      </c>
      <c r="W780" s="97">
        <v>2.9816441232606401</v>
      </c>
      <c r="X780" s="97">
        <v>3.5779729479127682</v>
      </c>
      <c r="Y780" s="96">
        <f t="shared" si="237"/>
        <v>0.74366941405831333</v>
      </c>
      <c r="Z780" s="100">
        <f t="shared" si="232"/>
        <v>1.8228745442699004</v>
      </c>
      <c r="AA780" s="93">
        <v>13.247965202784901</v>
      </c>
      <c r="AB780" s="95">
        <v>80</v>
      </c>
      <c r="AC780" s="114">
        <f t="shared" si="238"/>
        <v>80</v>
      </c>
      <c r="AD780" s="79">
        <f t="shared" si="243"/>
        <v>30.816609353876224</v>
      </c>
      <c r="AE780" s="79">
        <f t="shared" si="233"/>
        <v>30.816609353876224</v>
      </c>
      <c r="AF780" s="80">
        <f t="shared" si="239"/>
        <v>1270734.5970186407</v>
      </c>
      <c r="AG780" s="96">
        <f t="shared" si="240"/>
        <v>1.1100932900327651</v>
      </c>
      <c r="AH780" s="100">
        <f t="shared" si="241"/>
        <v>2.7210488449735779</v>
      </c>
    </row>
    <row r="781" spans="1:34">
      <c r="A781" s="20">
        <v>2024</v>
      </c>
      <c r="B781" s="20">
        <v>25</v>
      </c>
      <c r="C781" s="20" t="s">
        <v>46</v>
      </c>
      <c r="D781" s="24">
        <v>17.519590000000001</v>
      </c>
      <c r="E781" s="24">
        <v>21.271433566842099</v>
      </c>
      <c r="F781" s="24">
        <v>24.427040000000002</v>
      </c>
      <c r="G781" s="23">
        <v>34288.909299999999</v>
      </c>
      <c r="H781" s="23">
        <v>31249.341499999999</v>
      </c>
      <c r="I781" s="92">
        <v>35577.5962</v>
      </c>
      <c r="J781" s="93">
        <v>7.4495136669999997</v>
      </c>
      <c r="K781" s="94">
        <f t="shared" si="227"/>
        <v>-2.9657849209942002</v>
      </c>
      <c r="L781" s="94">
        <f t="shared" si="228"/>
        <v>-3.4359999999999999</v>
      </c>
      <c r="M781" s="94">
        <f t="shared" si="229"/>
        <v>-0.91773472980783555</v>
      </c>
      <c r="N781" s="94">
        <f t="shared" si="230"/>
        <v>0.12999401619796402</v>
      </c>
      <c r="O781" s="95">
        <v>60</v>
      </c>
      <c r="P781" s="96">
        <f t="shared" si="234"/>
        <v>28.052830995650911</v>
      </c>
      <c r="Q781" s="97">
        <v>5.4534843622151703</v>
      </c>
      <c r="R781" s="97">
        <v>0.19644849075624199</v>
      </c>
      <c r="S781" s="96">
        <f t="shared" si="235"/>
        <v>1.0105349065853082</v>
      </c>
      <c r="T781" s="98">
        <v>4123538</v>
      </c>
      <c r="U781" s="99">
        <f t="shared" si="236"/>
        <v>1156769.1461814437</v>
      </c>
      <c r="V781" s="100">
        <f t="shared" si="231"/>
        <v>2.4770123962178672</v>
      </c>
      <c r="W781" s="97">
        <v>2.9816441232606401</v>
      </c>
      <c r="X781" s="97">
        <v>3.5779729479127682</v>
      </c>
      <c r="Y781" s="96">
        <f t="shared" si="237"/>
        <v>0.8421124221544235</v>
      </c>
      <c r="Z781" s="100">
        <f t="shared" si="232"/>
        <v>2.0641769968482224</v>
      </c>
      <c r="AA781" s="93">
        <v>13.642113721665099</v>
      </c>
      <c r="AB781" s="95">
        <v>80</v>
      </c>
      <c r="AC781" s="114">
        <f t="shared" si="238"/>
        <v>80</v>
      </c>
      <c r="AD781" s="79">
        <f t="shared" si="243"/>
        <v>36.086724082449528</v>
      </c>
      <c r="AE781" s="79">
        <f t="shared" si="233"/>
        <v>36.086724082449528</v>
      </c>
      <c r="AF781" s="80">
        <f t="shared" si="239"/>
        <v>1488049.7804949575</v>
      </c>
      <c r="AG781" s="96">
        <f t="shared" si="240"/>
        <v>1.2999363363819312</v>
      </c>
      <c r="AH781" s="100">
        <f t="shared" si="241"/>
        <v>3.1863900974906665</v>
      </c>
    </row>
    <row r="782" spans="1:34">
      <c r="A782" s="20">
        <v>2025</v>
      </c>
      <c r="B782" s="20">
        <v>26</v>
      </c>
      <c r="C782" s="20" t="s">
        <v>46</v>
      </c>
      <c r="D782" s="24">
        <v>18.778759999999998</v>
      </c>
      <c r="E782" s="24">
        <v>21.065010622631601</v>
      </c>
      <c r="F782" s="24">
        <v>23.614410070000002</v>
      </c>
      <c r="G782" s="23">
        <v>35275.2307</v>
      </c>
      <c r="H782" s="23">
        <v>31818.365099999999</v>
      </c>
      <c r="I782" s="92">
        <v>36751.334900000002</v>
      </c>
      <c r="J782" s="93">
        <v>7.4495136669999997</v>
      </c>
      <c r="K782" s="94">
        <f t="shared" si="227"/>
        <v>-3.0510958041658003</v>
      </c>
      <c r="L782" s="94">
        <f t="shared" si="228"/>
        <v>-3.5734400000000002</v>
      </c>
      <c r="M782" s="94">
        <f t="shared" si="229"/>
        <v>-0.90882881830281781</v>
      </c>
      <c r="N782" s="94">
        <f t="shared" si="230"/>
        <v>-8.3850955468618982E-2</v>
      </c>
      <c r="O782" s="95">
        <v>60</v>
      </c>
      <c r="P782" s="96">
        <f t="shared" si="234"/>
        <v>31.257027906529387</v>
      </c>
      <c r="Q782" s="97">
        <v>5.4534843622151703</v>
      </c>
      <c r="R782" s="97">
        <v>0.19644849075624199</v>
      </c>
      <c r="S782" s="96">
        <f t="shared" si="235"/>
        <v>1.1259582956371121</v>
      </c>
      <c r="T782" s="98">
        <v>4123538</v>
      </c>
      <c r="U782" s="99">
        <f t="shared" si="236"/>
        <v>1288895.4233963438</v>
      </c>
      <c r="V782" s="100">
        <f t="shared" si="231"/>
        <v>2.7599369776763103</v>
      </c>
      <c r="W782" s="97">
        <v>2.9816441232606401</v>
      </c>
      <c r="X782" s="97">
        <v>3.5779729479127682</v>
      </c>
      <c r="Y782" s="96">
        <f t="shared" si="237"/>
        <v>0.93829857969759345</v>
      </c>
      <c r="Z782" s="100">
        <f t="shared" si="232"/>
        <v>2.2999474813969258</v>
      </c>
      <c r="AA782" s="93">
        <v>14.0362622405452</v>
      </c>
      <c r="AB782" s="95">
        <v>80</v>
      </c>
      <c r="AC782" s="114">
        <f t="shared" si="238"/>
        <v>80</v>
      </c>
      <c r="AD782" s="79">
        <f t="shared" si="243"/>
        <v>41.269833126111642</v>
      </c>
      <c r="AE782" s="79">
        <f t="shared" si="233"/>
        <v>41.269833126111642</v>
      </c>
      <c r="AF782" s="80">
        <f t="shared" si="239"/>
        <v>1701777.2514918013</v>
      </c>
      <c r="AG782" s="96">
        <f t="shared" si="240"/>
        <v>1.4866452148573539</v>
      </c>
      <c r="AH782" s="100">
        <f t="shared" si="241"/>
        <v>3.6440489111088143</v>
      </c>
    </row>
    <row r="783" spans="1:34">
      <c r="A783" s="20">
        <v>2026</v>
      </c>
      <c r="B783" s="20">
        <v>27</v>
      </c>
      <c r="C783" s="20" t="s">
        <v>46</v>
      </c>
      <c r="D783" s="24">
        <v>18.192260000000001</v>
      </c>
      <c r="E783" s="24">
        <v>20.513296310000001</v>
      </c>
      <c r="F783" s="24">
        <v>23.297689999999999</v>
      </c>
      <c r="G783" s="23">
        <v>36289.923600000002</v>
      </c>
      <c r="H783" s="23">
        <v>32397.750199999999</v>
      </c>
      <c r="I783" s="92">
        <v>37963.796399999999</v>
      </c>
      <c r="J783" s="93">
        <v>7.4495136669999997</v>
      </c>
      <c r="K783" s="94">
        <f t="shared" si="227"/>
        <v>-3.1388606518584004</v>
      </c>
      <c r="L783" s="94">
        <f t="shared" si="228"/>
        <v>-3.7108800000000004</v>
      </c>
      <c r="M783" s="94">
        <f t="shared" si="229"/>
        <v>-0.88502565599864014</v>
      </c>
      <c r="N783" s="94">
        <f t="shared" si="230"/>
        <v>-0.28525264085704116</v>
      </c>
      <c r="O783" s="95">
        <v>60</v>
      </c>
      <c r="P783" s="96">
        <f t="shared" si="234"/>
        <v>34.250010337167637</v>
      </c>
      <c r="Q783" s="97">
        <v>5.4534843622151703</v>
      </c>
      <c r="R783" s="97">
        <v>0.19644849075624199</v>
      </c>
      <c r="S783" s="96">
        <f t="shared" si="235"/>
        <v>1.2337731975065664</v>
      </c>
      <c r="T783" s="98">
        <v>4123538</v>
      </c>
      <c r="U783" s="99">
        <f t="shared" si="236"/>
        <v>1412312.1912570358</v>
      </c>
      <c r="V783" s="100">
        <f t="shared" si="231"/>
        <v>3.0242117164184572</v>
      </c>
      <c r="W783" s="97">
        <v>2.9816441232606401</v>
      </c>
      <c r="X783" s="97">
        <v>3.5779729479127682</v>
      </c>
      <c r="Y783" s="96">
        <f t="shared" si="237"/>
        <v>1.0281443312554719</v>
      </c>
      <c r="Z783" s="100">
        <f t="shared" si="232"/>
        <v>2.5201764303487146</v>
      </c>
      <c r="AA783" s="93">
        <v>14.4304107594253</v>
      </c>
      <c r="AB783" s="95">
        <v>80</v>
      </c>
      <c r="AC783" s="114">
        <f t="shared" si="238"/>
        <v>80</v>
      </c>
      <c r="AD783" s="79">
        <f t="shared" si="243"/>
        <v>46.229903233967121</v>
      </c>
      <c r="AE783" s="79">
        <f t="shared" si="233"/>
        <v>46.229903233967121</v>
      </c>
      <c r="AF783" s="80">
        <f t="shared" si="239"/>
        <v>1906307.6272158632</v>
      </c>
      <c r="AG783" s="96">
        <f t="shared" si="240"/>
        <v>1.6653196589402128</v>
      </c>
      <c r="AH783" s="100">
        <f t="shared" si="241"/>
        <v>4.0820138047472661</v>
      </c>
    </row>
    <row r="784" spans="1:34">
      <c r="A784" s="20">
        <v>2027</v>
      </c>
      <c r="B784" s="20">
        <v>28</v>
      </c>
      <c r="C784" s="20" t="s">
        <v>46</v>
      </c>
      <c r="D784" s="24">
        <v>18.015239999999999</v>
      </c>
      <c r="E784" s="24">
        <v>21.226333494736799</v>
      </c>
      <c r="F784" s="24">
        <v>24.678439999999998</v>
      </c>
      <c r="G784" s="23">
        <v>37333.804199999999</v>
      </c>
      <c r="H784" s="23">
        <v>32987.685400000002</v>
      </c>
      <c r="I784" s="92">
        <v>39216.258199999997</v>
      </c>
      <c r="J784" s="93">
        <v>7.4495136669999997</v>
      </c>
      <c r="K784" s="94">
        <f t="shared" si="227"/>
        <v>-3.2291500604748</v>
      </c>
      <c r="L784" s="94">
        <f t="shared" si="228"/>
        <v>-3.8483200000000002</v>
      </c>
      <c r="M784" s="94">
        <f t="shared" si="229"/>
        <v>-0.91578893229692448</v>
      </c>
      <c r="N784" s="94">
        <f t="shared" si="230"/>
        <v>-0.54374532577172496</v>
      </c>
      <c r="O784" s="95">
        <v>60</v>
      </c>
      <c r="P784" s="96">
        <f t="shared" si="234"/>
        <v>37.960994702255803</v>
      </c>
      <c r="Q784" s="97">
        <v>5.4534843622151703</v>
      </c>
      <c r="R784" s="97">
        <v>0.19644849075624199</v>
      </c>
      <c r="S784" s="96">
        <f t="shared" si="235"/>
        <v>1.3674523701824113</v>
      </c>
      <c r="T784" s="98">
        <v>4123538</v>
      </c>
      <c r="U784" s="99">
        <f t="shared" si="236"/>
        <v>1565336.0417255049</v>
      </c>
      <c r="V784" s="100">
        <f t="shared" si="231"/>
        <v>3.3518846801888214</v>
      </c>
      <c r="W784" s="97">
        <v>2.9816441232606401</v>
      </c>
      <c r="X784" s="97">
        <v>3.5779729479127682</v>
      </c>
      <c r="Y784" s="96">
        <f t="shared" si="237"/>
        <v>1.139543641818676</v>
      </c>
      <c r="Z784" s="100">
        <f t="shared" si="232"/>
        <v>2.7932372334906845</v>
      </c>
      <c r="AA784" s="93">
        <v>14.8245592783053</v>
      </c>
      <c r="AB784" s="95">
        <v>80</v>
      </c>
      <c r="AC784" s="114">
        <f t="shared" si="238"/>
        <v>80</v>
      </c>
      <c r="AD784" s="79">
        <f t="shared" si="243"/>
        <v>51.896150820706119</v>
      </c>
      <c r="AE784" s="79">
        <f t="shared" si="233"/>
        <v>51.896150820706119</v>
      </c>
      <c r="AF784" s="80">
        <f t="shared" si="239"/>
        <v>2139957.4996291287</v>
      </c>
      <c r="AG784" s="96">
        <f t="shared" si="240"/>
        <v>1.8694324266192477</v>
      </c>
      <c r="AH784" s="100">
        <f t="shared" si="241"/>
        <v>4.582332846150539</v>
      </c>
    </row>
    <row r="785" spans="1:34">
      <c r="A785" s="20">
        <v>2028</v>
      </c>
      <c r="B785" s="20">
        <v>29</v>
      </c>
      <c r="C785" s="20" t="s">
        <v>46</v>
      </c>
      <c r="D785" s="24">
        <v>17.305959999999999</v>
      </c>
      <c r="E785" s="24">
        <v>20.6947227657895</v>
      </c>
      <c r="F785" s="24">
        <v>23.525289999999998</v>
      </c>
      <c r="G785" s="23">
        <v>38407.712099999997</v>
      </c>
      <c r="H785" s="23">
        <v>33588.362800000003</v>
      </c>
      <c r="I785" s="92">
        <v>40510.039900000003</v>
      </c>
      <c r="J785" s="93">
        <v>7.4495136669999997</v>
      </c>
      <c r="K785" s="94">
        <f t="shared" si="227"/>
        <v>-3.3220366503773997</v>
      </c>
      <c r="L785" s="94">
        <f t="shared" si="228"/>
        <v>-3.98576</v>
      </c>
      <c r="M785" s="94">
        <f t="shared" si="229"/>
        <v>-0.8928531190072222</v>
      </c>
      <c r="N785" s="94">
        <f t="shared" si="230"/>
        <v>-0.75113610238462214</v>
      </c>
      <c r="O785" s="95">
        <v>60</v>
      </c>
      <c r="P785" s="96">
        <f t="shared" si="234"/>
        <v>40.765571987294003</v>
      </c>
      <c r="Q785" s="97">
        <v>5.4534843622151703</v>
      </c>
      <c r="R785" s="97">
        <v>0.19644849075624199</v>
      </c>
      <c r="S785" s="96">
        <f t="shared" si="235"/>
        <v>1.4684804355918073</v>
      </c>
      <c r="T785" s="98">
        <v>4123538</v>
      </c>
      <c r="U785" s="99">
        <f t="shared" si="236"/>
        <v>1680983.8518134234</v>
      </c>
      <c r="V785" s="100">
        <f t="shared" si="231"/>
        <v>3.599523597710824</v>
      </c>
      <c r="W785" s="97">
        <v>2.9816441232606401</v>
      </c>
      <c r="X785" s="97">
        <v>3.5779729479127682</v>
      </c>
      <c r="Y785" s="96">
        <f t="shared" si="237"/>
        <v>1.2237336963265062</v>
      </c>
      <c r="Z785" s="100">
        <f t="shared" si="232"/>
        <v>2.9996029980923531</v>
      </c>
      <c r="AA785" s="93">
        <v>15.218707797185401</v>
      </c>
      <c r="AB785" s="95">
        <v>80</v>
      </c>
      <c r="AC785" s="114">
        <f t="shared" si="238"/>
        <v>80</v>
      </c>
      <c r="AD785" s="79">
        <f t="shared" si="243"/>
        <v>56.644166871828759</v>
      </c>
      <c r="AE785" s="79">
        <f t="shared" si="233"/>
        <v>56.644166871828759</v>
      </c>
      <c r="AF785" s="80">
        <f t="shared" si="239"/>
        <v>2335743.74574327</v>
      </c>
      <c r="AG785" s="96">
        <f t="shared" si="240"/>
        <v>2.0404681398216198</v>
      </c>
      <c r="AH785" s="100">
        <f t="shared" si="241"/>
        <v>5.0015737640420515</v>
      </c>
    </row>
    <row r="786" spans="1:34">
      <c r="A786" s="20">
        <v>2029</v>
      </c>
      <c r="B786" s="20">
        <v>30</v>
      </c>
      <c r="C786" s="20" t="s">
        <v>46</v>
      </c>
      <c r="D786" s="24">
        <v>16.23638</v>
      </c>
      <c r="E786" s="24">
        <v>20.996533283157898</v>
      </c>
      <c r="F786" s="24">
        <v>24.82001</v>
      </c>
      <c r="G786" s="23">
        <v>39512.510900000001</v>
      </c>
      <c r="H786" s="23">
        <v>34199.978000000003</v>
      </c>
      <c r="I786" s="92">
        <v>41846.5046</v>
      </c>
      <c r="J786" s="93">
        <v>7.4495136669999997</v>
      </c>
      <c r="K786" s="94">
        <f t="shared" si="227"/>
        <v>-3.4175951177846002</v>
      </c>
      <c r="L786" s="94">
        <f t="shared" si="228"/>
        <v>-4.1232000000000006</v>
      </c>
      <c r="M786" s="94">
        <f t="shared" si="229"/>
        <v>-0.90587443196856443</v>
      </c>
      <c r="N786" s="94">
        <f t="shared" si="230"/>
        <v>-0.99715588275316558</v>
      </c>
      <c r="O786" s="95">
        <v>60</v>
      </c>
      <c r="P786" s="96">
        <f t="shared" si="234"/>
        <v>43.82994143407403</v>
      </c>
      <c r="Q786" s="97">
        <v>5.4534843622151703</v>
      </c>
      <c r="R786" s="97">
        <v>0.19644849075624199</v>
      </c>
      <c r="S786" s="96">
        <f t="shared" si="235"/>
        <v>1.5788668808359543</v>
      </c>
      <c r="T786" s="98">
        <v>4123538</v>
      </c>
      <c r="U786" s="99">
        <f t="shared" si="236"/>
        <v>1807344.2904117876</v>
      </c>
      <c r="V786" s="100">
        <f t="shared" si="231"/>
        <v>3.8701016761743547</v>
      </c>
      <c r="W786" s="97">
        <v>2.9816441232606401</v>
      </c>
      <c r="X786" s="97">
        <v>3.5779729479127682</v>
      </c>
      <c r="Y786" s="96">
        <f t="shared" si="237"/>
        <v>1.3157224006966286</v>
      </c>
      <c r="Z786" s="100">
        <f t="shared" si="232"/>
        <v>3.2250847301452956</v>
      </c>
      <c r="AA786" s="93">
        <v>15.6128563160655</v>
      </c>
      <c r="AB786" s="95">
        <v>80</v>
      </c>
      <c r="AC786" s="114">
        <f t="shared" si="238"/>
        <v>80</v>
      </c>
      <c r="AD786" s="79">
        <f t="shared" si="243"/>
        <v>61.640150629126822</v>
      </c>
      <c r="AE786" s="79">
        <f t="shared" si="233"/>
        <v>61.640150629126822</v>
      </c>
      <c r="AF786" s="80">
        <f t="shared" si="239"/>
        <v>2541755.0344492835</v>
      </c>
      <c r="AG786" s="96">
        <f t="shared" si="240"/>
        <v>2.2204362856485278</v>
      </c>
      <c r="AH786" s="100">
        <f t="shared" si="241"/>
        <v>5.4427097656116965</v>
      </c>
    </row>
    <row r="787" spans="1:34">
      <c r="A787" s="20">
        <v>2030</v>
      </c>
      <c r="B787" s="20">
        <v>31</v>
      </c>
      <c r="C787" s="20" t="s">
        <v>46</v>
      </c>
      <c r="D787" s="24">
        <v>18.977080000000001</v>
      </c>
      <c r="E787" s="24">
        <v>21.7044224463158</v>
      </c>
      <c r="F787" s="24">
        <v>26.495548410000001</v>
      </c>
      <c r="G787" s="23">
        <v>40649.0893</v>
      </c>
      <c r="H787" s="23">
        <v>34822.730199999998</v>
      </c>
      <c r="I787" s="92">
        <v>43227.060599999997</v>
      </c>
      <c r="J787" s="93">
        <v>7.4495136669999997</v>
      </c>
      <c r="K787" s="94">
        <f t="shared" si="227"/>
        <v>-3.5159023299142</v>
      </c>
      <c r="L787" s="94">
        <f t="shared" si="228"/>
        <v>-4.2606400000000004</v>
      </c>
      <c r="M787" s="94">
        <f t="shared" si="229"/>
        <v>-0.93641560202384888</v>
      </c>
      <c r="N787" s="94">
        <f t="shared" si="230"/>
        <v>-1.2634442649380495</v>
      </c>
      <c r="O787" s="95">
        <v>60</v>
      </c>
      <c r="P787" s="96">
        <f t="shared" si="234"/>
        <v>46.777106937560852</v>
      </c>
      <c r="Q787" s="97">
        <v>5.4534843622151703</v>
      </c>
      <c r="R787" s="97">
        <v>0.19644849075624199</v>
      </c>
      <c r="S787" s="96">
        <f t="shared" si="235"/>
        <v>1.6850313395039302</v>
      </c>
      <c r="T787" s="98">
        <v>4123538</v>
      </c>
      <c r="U787" s="99">
        <f t="shared" si="236"/>
        <v>1928871.7798709581</v>
      </c>
      <c r="V787" s="100">
        <f t="shared" si="231"/>
        <v>4.1303308661257825</v>
      </c>
      <c r="W787" s="97">
        <v>2.9816441232606401</v>
      </c>
      <c r="X787" s="97">
        <v>3.5779729479127682</v>
      </c>
      <c r="Y787" s="96">
        <f t="shared" si="237"/>
        <v>1.4041927829199419</v>
      </c>
      <c r="Z787" s="100">
        <f t="shared" si="232"/>
        <v>3.4419423884381519</v>
      </c>
      <c r="AA787" s="93">
        <v>16.007004834945601</v>
      </c>
      <c r="AB787" s="95">
        <v>80</v>
      </c>
      <c r="AC787" s="114">
        <f t="shared" si="238"/>
        <v>80</v>
      </c>
      <c r="AD787" s="79">
        <f t="shared" si="243"/>
        <v>66.507105987565268</v>
      </c>
      <c r="AE787" s="79">
        <f t="shared" si="233"/>
        <v>66.507105987565268</v>
      </c>
      <c r="AF787" s="80">
        <f t="shared" si="239"/>
        <v>2742445.7880975287</v>
      </c>
      <c r="AG787" s="96">
        <f t="shared" si="240"/>
        <v>2.3957564976890509</v>
      </c>
      <c r="AH787" s="100">
        <f t="shared" si="241"/>
        <v>5.8724528014058359</v>
      </c>
    </row>
    <row r="788" spans="1:34">
      <c r="A788" s="20">
        <v>2031</v>
      </c>
      <c r="B788" s="20">
        <v>32</v>
      </c>
      <c r="C788" s="20" t="s">
        <v>46</v>
      </c>
      <c r="D788" s="24">
        <v>19.140440000000002</v>
      </c>
      <c r="E788" s="24">
        <v>21.2942130878947</v>
      </c>
      <c r="F788" s="24">
        <v>25.240069999999999</v>
      </c>
      <c r="G788" s="23">
        <v>41818.361400000002</v>
      </c>
      <c r="H788" s="23">
        <v>35456.822200000002</v>
      </c>
      <c r="I788" s="92">
        <v>44653.162400000001</v>
      </c>
      <c r="J788" s="93">
        <v>7.4495136669999997</v>
      </c>
      <c r="K788" s="94">
        <f t="shared" si="227"/>
        <v>-3.6170373509316001</v>
      </c>
      <c r="L788" s="94">
        <f t="shared" si="228"/>
        <v>-4.3980800000000002</v>
      </c>
      <c r="M788" s="94">
        <f t="shared" si="229"/>
        <v>-0.91871752946412899</v>
      </c>
      <c r="N788" s="94">
        <f t="shared" si="230"/>
        <v>-1.4843212133957295</v>
      </c>
      <c r="O788" s="95">
        <v>60</v>
      </c>
      <c r="P788" s="96">
        <f t="shared" si="234"/>
        <v>48.913463245218708</v>
      </c>
      <c r="Q788" s="97">
        <v>5.4534843622151703</v>
      </c>
      <c r="R788" s="97">
        <v>0.19644849075624199</v>
      </c>
      <c r="S788" s="96">
        <f t="shared" si="235"/>
        <v>1.7619883718307803</v>
      </c>
      <c r="T788" s="98">
        <v>4123538</v>
      </c>
      <c r="U788" s="99">
        <f t="shared" si="236"/>
        <v>2016965.2440326265</v>
      </c>
      <c r="V788" s="100">
        <f t="shared" si="231"/>
        <v>4.3189671238220964</v>
      </c>
      <c r="W788" s="97">
        <v>2.9816441232606401</v>
      </c>
      <c r="X788" s="97">
        <v>3.876137360238832</v>
      </c>
      <c r="Y788" s="96">
        <f t="shared" si="237"/>
        <v>1.3553756706390618</v>
      </c>
      <c r="Z788" s="100">
        <f t="shared" si="232"/>
        <v>3.3222824029400737</v>
      </c>
      <c r="AA788" s="93">
        <v>16.401153353825698</v>
      </c>
      <c r="AB788" s="95">
        <v>90</v>
      </c>
      <c r="AC788" s="114">
        <f t="shared" si="238"/>
        <v>90</v>
      </c>
      <c r="AD788" s="79">
        <f t="shared" si="243"/>
        <v>70.851427694608347</v>
      </c>
      <c r="AE788" s="79">
        <f t="shared" si="233"/>
        <v>70.851427694608347</v>
      </c>
      <c r="AF788" s="80">
        <f t="shared" si="239"/>
        <v>2921585.5445296993</v>
      </c>
      <c r="AG788" s="96">
        <f t="shared" si="240"/>
        <v>2.5522501054494904</v>
      </c>
      <c r="AH788" s="100">
        <f t="shared" si="241"/>
        <v>6.256048265377812</v>
      </c>
    </row>
    <row r="789" spans="1:34">
      <c r="A789" s="20">
        <v>2032</v>
      </c>
      <c r="B789" s="20">
        <v>33</v>
      </c>
      <c r="C789" s="20" t="s">
        <v>46</v>
      </c>
      <c r="D789" s="24">
        <v>18.871700000000001</v>
      </c>
      <c r="E789" s="24">
        <v>20.902455274210499</v>
      </c>
      <c r="F789" s="24">
        <v>24.454519999999999</v>
      </c>
      <c r="G789" s="23">
        <v>43021.267699999997</v>
      </c>
      <c r="H789" s="23">
        <v>36102.460500000001</v>
      </c>
      <c r="I789" s="92">
        <v>46126.312700000002</v>
      </c>
      <c r="J789" s="93">
        <v>7.4495136669999997</v>
      </c>
      <c r="K789" s="94">
        <f t="shared" si="227"/>
        <v>-3.7210815284437997</v>
      </c>
      <c r="L789" s="94">
        <f t="shared" si="228"/>
        <v>-4.53552</v>
      </c>
      <c r="M789" s="94">
        <f t="shared" si="229"/>
        <v>-0.90181553035053785</v>
      </c>
      <c r="N789" s="94">
        <f t="shared" si="230"/>
        <v>-1.7089033917943377</v>
      </c>
      <c r="O789" s="95">
        <v>60</v>
      </c>
      <c r="P789" s="96">
        <f t="shared" si="234"/>
        <v>50.801639700633466</v>
      </c>
      <c r="Q789" s="97">
        <v>5.4534843622151703</v>
      </c>
      <c r="R789" s="97">
        <v>0.19644849075624199</v>
      </c>
      <c r="S789" s="96">
        <f t="shared" si="235"/>
        <v>1.8300053294877434</v>
      </c>
      <c r="T789" s="98">
        <v>4123538</v>
      </c>
      <c r="U789" s="99">
        <f t="shared" si="236"/>
        <v>2094824.9176787073</v>
      </c>
      <c r="V789" s="100">
        <f t="shared" si="231"/>
        <v>4.4856895657401381</v>
      </c>
      <c r="W789" s="97">
        <v>2.9816441232606401</v>
      </c>
      <c r="X789" s="97">
        <v>3.876137360238832</v>
      </c>
      <c r="Y789" s="96">
        <f t="shared" si="237"/>
        <v>1.4076964072982643</v>
      </c>
      <c r="Z789" s="100">
        <f t="shared" si="232"/>
        <v>3.4505304351847217</v>
      </c>
      <c r="AA789" s="93">
        <v>16.795301872705899</v>
      </c>
      <c r="AB789" s="95">
        <v>90</v>
      </c>
      <c r="AC789" s="114">
        <f t="shared" si="238"/>
        <v>90</v>
      </c>
      <c r="AD789" s="79">
        <f t="shared" si="243"/>
        <v>74.93574509384193</v>
      </c>
      <c r="AE789" s="79">
        <f t="shared" si="233"/>
        <v>74.93574509384193</v>
      </c>
      <c r="AF789" s="80">
        <f t="shared" si="239"/>
        <v>3090003.9245277075</v>
      </c>
      <c r="AG789" s="96">
        <f t="shared" si="240"/>
        <v>2.6993776913298295</v>
      </c>
      <c r="AH789" s="100">
        <f t="shared" si="241"/>
        <v>6.6166858363081147</v>
      </c>
    </row>
    <row r="790" spans="1:34">
      <c r="A790" s="20">
        <v>2033</v>
      </c>
      <c r="B790" s="20">
        <v>34</v>
      </c>
      <c r="C790" s="20" t="s">
        <v>46</v>
      </c>
      <c r="D790" s="24">
        <v>19.082070000000002</v>
      </c>
      <c r="E790" s="24">
        <v>21.528037126842101</v>
      </c>
      <c r="F790" s="24">
        <v>25.887329999999999</v>
      </c>
      <c r="G790" s="23">
        <v>44258.775600000001</v>
      </c>
      <c r="H790" s="23">
        <v>36759.855199999998</v>
      </c>
      <c r="I790" s="92">
        <v>47648.063699999999</v>
      </c>
      <c r="J790" s="93">
        <v>7.4495136669999997</v>
      </c>
      <c r="K790" s="94">
        <f t="shared" si="227"/>
        <v>-3.8281185367464001</v>
      </c>
      <c r="L790" s="94">
        <f t="shared" si="228"/>
        <v>-4.6729599999999998</v>
      </c>
      <c r="M790" s="94">
        <f t="shared" si="229"/>
        <v>-0.92880563380047565</v>
      </c>
      <c r="N790" s="94">
        <f t="shared" si="230"/>
        <v>-1.9803705035468759</v>
      </c>
      <c r="O790" s="95">
        <v>60</v>
      </c>
      <c r="P790" s="96">
        <f t="shared" si="234"/>
        <v>52.723239147555454</v>
      </c>
      <c r="Q790" s="97">
        <v>5.4534843622151703</v>
      </c>
      <c r="R790" s="97">
        <v>0.19644849075624199</v>
      </c>
      <c r="S790" s="96">
        <f t="shared" si="235"/>
        <v>1.8992262690032859</v>
      </c>
      <c r="T790" s="98">
        <v>4123538</v>
      </c>
      <c r="U790" s="99">
        <f t="shared" si="236"/>
        <v>2174062.8010803252</v>
      </c>
      <c r="V790" s="100">
        <f t="shared" si="231"/>
        <v>4.6553631951620353</v>
      </c>
      <c r="W790" s="97">
        <v>2.9816441232606401</v>
      </c>
      <c r="X790" s="97">
        <v>3.876137360238832</v>
      </c>
      <c r="Y790" s="96">
        <f t="shared" si="237"/>
        <v>1.4609432838486818</v>
      </c>
      <c r="Z790" s="100">
        <f t="shared" si="232"/>
        <v>3.5810486116631033</v>
      </c>
      <c r="AA790" s="93">
        <v>17.189450391586</v>
      </c>
      <c r="AB790" s="95">
        <v>90</v>
      </c>
      <c r="AC790" s="114">
        <f t="shared" si="238"/>
        <v>90</v>
      </c>
      <c r="AD790" s="79">
        <f t="shared" si="243"/>
        <v>79.041661029016339</v>
      </c>
      <c r="AE790" s="79">
        <f t="shared" si="233"/>
        <v>79.041661029016339</v>
      </c>
      <c r="AF790" s="80">
        <f t="shared" si="239"/>
        <v>3259312.9283626797</v>
      </c>
      <c r="AG790" s="96">
        <f t="shared" si="240"/>
        <v>2.8472833118585328</v>
      </c>
      <c r="AH790" s="100">
        <f t="shared" si="241"/>
        <v>6.979230517478876</v>
      </c>
    </row>
    <row r="791" spans="1:34">
      <c r="A791" s="20">
        <v>2034</v>
      </c>
      <c r="B791" s="20">
        <v>35</v>
      </c>
      <c r="C791" s="20" t="s">
        <v>46</v>
      </c>
      <c r="D791" s="24">
        <v>19.058409999999999</v>
      </c>
      <c r="E791" s="24">
        <v>21.621398858421099</v>
      </c>
      <c r="F791" s="24">
        <v>25.031230000000001</v>
      </c>
      <c r="G791" s="23">
        <v>45531.880400000002</v>
      </c>
      <c r="H791" s="23">
        <v>37429.220600000001</v>
      </c>
      <c r="I791" s="92">
        <v>49220.018600000003</v>
      </c>
      <c r="J791" s="93">
        <v>7.4495136669999997</v>
      </c>
      <c r="K791" s="94">
        <f t="shared" si="227"/>
        <v>-3.9382344633176003</v>
      </c>
      <c r="L791" s="94">
        <f t="shared" si="228"/>
        <v>-4.8104000000000005</v>
      </c>
      <c r="M791" s="94">
        <f t="shared" si="229"/>
        <v>-0.93283363234771988</v>
      </c>
      <c r="N791" s="94">
        <f t="shared" si="230"/>
        <v>-2.231954428665321</v>
      </c>
      <c r="O791" s="95">
        <v>60</v>
      </c>
      <c r="P791" s="96">
        <f t="shared" si="234"/>
        <v>54.184953247725218</v>
      </c>
      <c r="Q791" s="97">
        <v>5.4534843622151703</v>
      </c>
      <c r="R791" s="97">
        <v>0.19644849075624199</v>
      </c>
      <c r="S791" s="96">
        <f t="shared" si="235"/>
        <v>1.9518809590735497</v>
      </c>
      <c r="T791" s="98">
        <v>4123538</v>
      </c>
      <c r="U791" s="99">
        <f t="shared" si="236"/>
        <v>2234337.1374521833</v>
      </c>
      <c r="V791" s="100">
        <f t="shared" si="231"/>
        <v>4.7844298104497494</v>
      </c>
      <c r="W791" s="97">
        <v>2.9816441232606401</v>
      </c>
      <c r="X791" s="97">
        <v>3.876137360238832</v>
      </c>
      <c r="Y791" s="96">
        <f t="shared" si="237"/>
        <v>1.5014468915950383</v>
      </c>
      <c r="Z791" s="100">
        <f t="shared" si="232"/>
        <v>3.6803306234228832</v>
      </c>
      <c r="AA791" s="93">
        <v>17.583598910466101</v>
      </c>
      <c r="AB791" s="95">
        <v>90</v>
      </c>
      <c r="AC791" s="114">
        <f t="shared" si="238"/>
        <v>90</v>
      </c>
      <c r="AD791" s="79">
        <f t="shared" si="243"/>
        <v>82.675867161872119</v>
      </c>
      <c r="AE791" s="79">
        <f t="shared" si="233"/>
        <v>82.675867161872119</v>
      </c>
      <c r="AF791" s="80">
        <f t="shared" si="239"/>
        <v>3409170.7992493184</v>
      </c>
      <c r="AG791" s="96">
        <f t="shared" si="240"/>
        <v>2.9781967357317431</v>
      </c>
      <c r="AH791" s="100">
        <f t="shared" si="241"/>
        <v>7.3001241072520564</v>
      </c>
    </row>
    <row r="792" spans="1:34">
      <c r="A792" s="20">
        <v>2035</v>
      </c>
      <c r="B792" s="20">
        <v>36</v>
      </c>
      <c r="C792" s="20" t="s">
        <v>46</v>
      </c>
      <c r="D792" s="24">
        <v>18.444410000000001</v>
      </c>
      <c r="E792" s="24">
        <v>21.394560388947401</v>
      </c>
      <c r="F792" s="24">
        <v>24.49555389</v>
      </c>
      <c r="G792" s="23">
        <v>46841.606099999997</v>
      </c>
      <c r="H792" s="23">
        <v>38110.7745</v>
      </c>
      <c r="I792" s="92">
        <v>50843.8338</v>
      </c>
      <c r="J792" s="93">
        <v>7.4495136669999997</v>
      </c>
      <c r="K792" s="94">
        <f t="shared" si="227"/>
        <v>-4.0515178780134002</v>
      </c>
      <c r="L792" s="94">
        <f t="shared" si="228"/>
        <v>-4.9478400000000002</v>
      </c>
      <c r="M792" s="94">
        <f t="shared" si="229"/>
        <v>-0.92304691342074674</v>
      </c>
      <c r="N792" s="94">
        <f t="shared" si="230"/>
        <v>-2.4728911244341476</v>
      </c>
      <c r="O792" s="95">
        <v>60</v>
      </c>
      <c r="P792" s="96">
        <f t="shared" si="234"/>
        <v>55.333164047318583</v>
      </c>
      <c r="Q792" s="97">
        <v>5.4534843622151703</v>
      </c>
      <c r="R792" s="97">
        <v>0.19644849075624199</v>
      </c>
      <c r="S792" s="96">
        <f t="shared" si="235"/>
        <v>1.9932424563601232</v>
      </c>
      <c r="T792" s="98">
        <v>4123538</v>
      </c>
      <c r="U792" s="99">
        <f t="shared" si="236"/>
        <v>2281684.0460935198</v>
      </c>
      <c r="V792" s="100">
        <f t="shared" si="231"/>
        <v>4.885814671910075</v>
      </c>
      <c r="W792" s="97">
        <v>2.9816441232606401</v>
      </c>
      <c r="X792" s="97">
        <v>3.876137360238832</v>
      </c>
      <c r="Y792" s="96">
        <f t="shared" si="237"/>
        <v>1.5332634279693258</v>
      </c>
      <c r="Z792" s="100">
        <f t="shared" si="232"/>
        <v>3.758318978392365</v>
      </c>
      <c r="AA792" s="93">
        <v>17.977747429346199</v>
      </c>
      <c r="AB792" s="95">
        <v>90</v>
      </c>
      <c r="AC792" s="114">
        <f t="shared" si="238"/>
        <v>90</v>
      </c>
      <c r="AD792" s="79">
        <f t="shared" si="243"/>
        <v>85.984745538585102</v>
      </c>
      <c r="AE792" s="79">
        <f t="shared" si="233"/>
        <v>85.984745538585102</v>
      </c>
      <c r="AF792" s="80">
        <f t="shared" si="239"/>
        <v>3545613.6564868609</v>
      </c>
      <c r="AG792" s="96">
        <f t="shared" si="240"/>
        <v>3.0973910196110488</v>
      </c>
      <c r="AH792" s="100">
        <f t="shared" si="241"/>
        <v>7.5922918659344489</v>
      </c>
    </row>
    <row r="793" spans="1:34">
      <c r="A793" s="20">
        <v>2036</v>
      </c>
      <c r="B793" s="20">
        <v>37</v>
      </c>
      <c r="C793" s="20" t="s">
        <v>46</v>
      </c>
      <c r="D793" s="24">
        <v>19.292120000000001</v>
      </c>
      <c r="E793" s="24">
        <v>22.283672144736801</v>
      </c>
      <c r="F793" s="24">
        <v>24.35595</v>
      </c>
      <c r="G793" s="23">
        <v>48189.006099999999</v>
      </c>
      <c r="H793" s="23">
        <v>38804.739000000001</v>
      </c>
      <c r="I793" s="92">
        <v>52521.220300000001</v>
      </c>
      <c r="J793" s="93">
        <v>7.4495136669999997</v>
      </c>
      <c r="K793" s="94">
        <f t="shared" si="227"/>
        <v>-4.1680598936133997</v>
      </c>
      <c r="L793" s="94">
        <f t="shared" si="228"/>
        <v>-5.08528</v>
      </c>
      <c r="M793" s="94">
        <f t="shared" si="229"/>
        <v>-0.9614067510125246</v>
      </c>
      <c r="N793" s="94">
        <f t="shared" si="230"/>
        <v>-2.7652329776259243</v>
      </c>
      <c r="O793" s="95">
        <v>60</v>
      </c>
      <c r="P793" s="96">
        <f t="shared" si="234"/>
        <v>56.446074486895085</v>
      </c>
      <c r="Q793" s="97">
        <v>5.4534843622151703</v>
      </c>
      <c r="R793" s="97">
        <v>0.19644849075624199</v>
      </c>
      <c r="S793" s="96">
        <f t="shared" si="235"/>
        <v>2.0333323441603817</v>
      </c>
      <c r="T793" s="98">
        <v>4123538</v>
      </c>
      <c r="U793" s="99">
        <f t="shared" si="236"/>
        <v>2327575.3309754236</v>
      </c>
      <c r="V793" s="100">
        <f t="shared" si="231"/>
        <v>4.9840825777459816</v>
      </c>
      <c r="W793" s="97">
        <v>2.9816441232606401</v>
      </c>
      <c r="X793" s="97">
        <v>3.876137360238832</v>
      </c>
      <c r="Y793" s="96">
        <f t="shared" si="237"/>
        <v>1.5641018032002938</v>
      </c>
      <c r="Z793" s="100">
        <f t="shared" si="232"/>
        <v>3.8339096751892168</v>
      </c>
      <c r="AA793" s="93">
        <v>18.3718959482262</v>
      </c>
      <c r="AB793" s="95">
        <v>90</v>
      </c>
      <c r="AC793" s="114">
        <f t="shared" si="238"/>
        <v>90</v>
      </c>
      <c r="AD793" s="79">
        <f t="shared" si="243"/>
        <v>89.246499099714811</v>
      </c>
      <c r="AE793" s="79">
        <f t="shared" si="233"/>
        <v>89.246499099714811</v>
      </c>
      <c r="AF793" s="80">
        <f t="shared" si="239"/>
        <v>3680113.3040463985</v>
      </c>
      <c r="AG793" s="96">
        <f t="shared" si="240"/>
        <v>3.2148877467938237</v>
      </c>
      <c r="AH793" s="100">
        <f t="shared" si="241"/>
        <v>7.8802985917290282</v>
      </c>
    </row>
    <row r="794" spans="1:34">
      <c r="A794" s="20">
        <v>2037</v>
      </c>
      <c r="B794" s="20">
        <v>38</v>
      </c>
      <c r="C794" s="20" t="s">
        <v>46</v>
      </c>
      <c r="D794" s="24">
        <v>20.074850000000001</v>
      </c>
      <c r="E794" s="24">
        <v>22.221767218947399</v>
      </c>
      <c r="F794" s="24">
        <v>25.038298409999999</v>
      </c>
      <c r="G794" s="23">
        <v>49575.164199999999</v>
      </c>
      <c r="H794" s="23">
        <v>39511.339899999999</v>
      </c>
      <c r="I794" s="92">
        <v>54253.945299999999</v>
      </c>
      <c r="J794" s="93">
        <v>7.4495136669999997</v>
      </c>
      <c r="K794" s="94">
        <f t="shared" si="227"/>
        <v>-4.2879542523148002</v>
      </c>
      <c r="L794" s="94">
        <f t="shared" si="228"/>
        <v>-5.2227200000000007</v>
      </c>
      <c r="M794" s="94">
        <f t="shared" si="229"/>
        <v>-0.95873592489426662</v>
      </c>
      <c r="N794" s="94">
        <f t="shared" si="230"/>
        <v>-3.019896510209068</v>
      </c>
      <c r="O794" s="95">
        <v>60</v>
      </c>
      <c r="P794" s="96">
        <f t="shared" si="234"/>
        <v>57.207896034294762</v>
      </c>
      <c r="Q794" s="97">
        <v>5.4534843622151703</v>
      </c>
      <c r="R794" s="97">
        <v>0.19644849075624199</v>
      </c>
      <c r="S794" s="96">
        <f t="shared" si="235"/>
        <v>2.0607751097891183</v>
      </c>
      <c r="T794" s="98">
        <v>4123538</v>
      </c>
      <c r="U794" s="99">
        <f t="shared" si="236"/>
        <v>2358989.3319746377</v>
      </c>
      <c r="V794" s="100">
        <f t="shared" si="231"/>
        <v>5.0513499924645702</v>
      </c>
      <c r="W794" s="97">
        <v>2.9816441232606401</v>
      </c>
      <c r="X794" s="97">
        <v>3.876137360238832</v>
      </c>
      <c r="Y794" s="96">
        <f t="shared" si="237"/>
        <v>1.5852116229147064</v>
      </c>
      <c r="Z794" s="100">
        <f t="shared" si="232"/>
        <v>3.8856538403573611</v>
      </c>
      <c r="AA794" s="93">
        <v>18.766044467106301</v>
      </c>
      <c r="AB794" s="95">
        <v>90</v>
      </c>
      <c r="AC794" s="114">
        <f t="shared" si="238"/>
        <v>90</v>
      </c>
      <c r="AD794" s="79">
        <f t="shared" si="243"/>
        <v>92.145339313101317</v>
      </c>
      <c r="AE794" s="79">
        <f t="shared" si="233"/>
        <v>92.145339313101317</v>
      </c>
      <c r="AF794" s="80">
        <f t="shared" si="239"/>
        <v>3799648.0818046718</v>
      </c>
      <c r="AG794" s="96">
        <f t="shared" si="240"/>
        <v>3.3193114045948646</v>
      </c>
      <c r="AH794" s="100">
        <f t="shared" si="241"/>
        <v>8.1362607491428882</v>
      </c>
    </row>
    <row r="795" spans="1:34">
      <c r="A795" s="20">
        <v>2038</v>
      </c>
      <c r="B795" s="20">
        <v>39</v>
      </c>
      <c r="C795" s="20" t="s">
        <v>46</v>
      </c>
      <c r="D795" s="24">
        <v>18.049050000000001</v>
      </c>
      <c r="E795" s="24">
        <v>21.510594178421101</v>
      </c>
      <c r="F795" s="24">
        <v>23.892849999999999</v>
      </c>
      <c r="G795" s="23">
        <v>51001.195</v>
      </c>
      <c r="H795" s="23">
        <v>40230.807500000003</v>
      </c>
      <c r="I795" s="92">
        <v>56043.834600000002</v>
      </c>
      <c r="J795" s="93">
        <v>7.4495136669999997</v>
      </c>
      <c r="K795" s="94">
        <f t="shared" si="227"/>
        <v>-4.4112973603299999</v>
      </c>
      <c r="L795" s="94">
        <f t="shared" si="228"/>
        <v>-5.3601600000000005</v>
      </c>
      <c r="M795" s="94">
        <f t="shared" si="229"/>
        <v>-0.92805307523379998</v>
      </c>
      <c r="N795" s="94">
        <f t="shared" si="230"/>
        <v>-3.2499967685638005</v>
      </c>
      <c r="O795" s="95">
        <v>60</v>
      </c>
      <c r="P795" s="96">
        <f t="shared" si="234"/>
        <v>57.760379792315447</v>
      </c>
      <c r="Q795" s="97">
        <v>5.4534843622151703</v>
      </c>
      <c r="R795" s="97">
        <v>0.19644849075624199</v>
      </c>
      <c r="S795" s="96">
        <f t="shared" si="235"/>
        <v>2.0806769914526084</v>
      </c>
      <c r="T795" s="98">
        <v>4123538</v>
      </c>
      <c r="U795" s="99">
        <f t="shared" si="236"/>
        <v>2381771.2096804483</v>
      </c>
      <c r="V795" s="100">
        <f t="shared" si="231"/>
        <v>5.1001332727523385</v>
      </c>
      <c r="W795" s="97">
        <v>2.9816441232606401</v>
      </c>
      <c r="X795" s="97">
        <v>3.876137360238832</v>
      </c>
      <c r="Y795" s="96">
        <f t="shared" si="237"/>
        <v>1.6005207626558529</v>
      </c>
      <c r="Z795" s="100">
        <f t="shared" si="232"/>
        <v>3.9231794405787221</v>
      </c>
      <c r="AA795" s="93">
        <v>19.160192985986399</v>
      </c>
      <c r="AB795" s="95">
        <v>90</v>
      </c>
      <c r="AC795" s="114">
        <f t="shared" si="238"/>
        <v>90</v>
      </c>
      <c r="AD795" s="79">
        <f t="shared" si="243"/>
        <v>94.823017281542405</v>
      </c>
      <c r="AE795" s="79">
        <f t="shared" si="233"/>
        <v>94.823017281542405</v>
      </c>
      <c r="AF795" s="80">
        <f t="shared" si="239"/>
        <v>3910063.1503509684</v>
      </c>
      <c r="AG795" s="96">
        <f t="shared" si="240"/>
        <v>3.4157682312204427</v>
      </c>
      <c r="AH795" s="100">
        <f t="shared" si="241"/>
        <v>8.3726946948625329</v>
      </c>
    </row>
    <row r="796" spans="1:34">
      <c r="A796" s="20">
        <v>2039</v>
      </c>
      <c r="B796" s="20">
        <v>40</v>
      </c>
      <c r="C796" s="20" t="s">
        <v>46</v>
      </c>
      <c r="D796" s="24">
        <v>18.551600000000001</v>
      </c>
      <c r="E796" s="24">
        <v>21.724906848947398</v>
      </c>
      <c r="F796" s="24">
        <v>25.369109999999999</v>
      </c>
      <c r="G796" s="23">
        <v>52468.245799999997</v>
      </c>
      <c r="H796" s="23">
        <v>40963.375899999999</v>
      </c>
      <c r="I796" s="92">
        <v>57892.773999999998</v>
      </c>
      <c r="J796" s="93">
        <v>7.4495136669999997</v>
      </c>
      <c r="K796" s="94">
        <f t="shared" si="227"/>
        <v>-4.5381884522252003</v>
      </c>
      <c r="L796" s="94">
        <f t="shared" si="228"/>
        <v>-5.4976000000000003</v>
      </c>
      <c r="M796" s="94">
        <f t="shared" si="229"/>
        <v>-0.93729938109098665</v>
      </c>
      <c r="N796" s="94">
        <f t="shared" si="230"/>
        <v>-3.5235741663161875</v>
      </c>
      <c r="O796" s="95">
        <v>60</v>
      </c>
      <c r="P796" s="96">
        <f t="shared" si="234"/>
        <v>58.281068046028032</v>
      </c>
      <c r="Q796" s="97">
        <v>5.4534843622151703</v>
      </c>
      <c r="R796" s="97">
        <v>0.19644849075624199</v>
      </c>
      <c r="S796" s="96">
        <f t="shared" si="235"/>
        <v>2.0994335175196954</v>
      </c>
      <c r="T796" s="98">
        <v>4123538</v>
      </c>
      <c r="U796" s="99">
        <f t="shared" si="236"/>
        <v>2403241.9876838233</v>
      </c>
      <c r="V796" s="100">
        <f t="shared" si="231"/>
        <v>5.1461090696054645</v>
      </c>
      <c r="W796" s="97">
        <v>2.9816441232606401</v>
      </c>
      <c r="X796" s="97">
        <v>3.876137360238832</v>
      </c>
      <c r="Y796" s="96">
        <f t="shared" si="237"/>
        <v>1.614948859630535</v>
      </c>
      <c r="Z796" s="100">
        <f t="shared" si="232"/>
        <v>3.9585454381580494</v>
      </c>
      <c r="AA796" s="93">
        <v>19.554341504866599</v>
      </c>
      <c r="AB796" s="95">
        <v>90</v>
      </c>
      <c r="AC796" s="114">
        <f t="shared" si="238"/>
        <v>90</v>
      </c>
      <c r="AD796" s="79">
        <f t="shared" si="243"/>
        <v>97.457075290109003</v>
      </c>
      <c r="AE796" s="79">
        <f t="shared" si="233"/>
        <v>97.457075290109003</v>
      </c>
      <c r="AF796" s="80">
        <f t="shared" si="239"/>
        <v>4018679.5332762552</v>
      </c>
      <c r="AG796" s="96">
        <f t="shared" si="240"/>
        <v>3.5106537550394039</v>
      </c>
      <c r="AH796" s="100">
        <f t="shared" si="241"/>
        <v>8.6052770798841323</v>
      </c>
    </row>
    <row r="797" spans="1:34">
      <c r="A797" s="20">
        <v>2040</v>
      </c>
      <c r="B797" s="20">
        <v>41</v>
      </c>
      <c r="C797" s="20" t="s">
        <v>46</v>
      </c>
      <c r="D797" s="24">
        <v>19.398409999999998</v>
      </c>
      <c r="E797" s="24">
        <v>21.9703805436842</v>
      </c>
      <c r="F797" s="24">
        <v>25.243569999999998</v>
      </c>
      <c r="G797" s="23">
        <v>53977.496200000001</v>
      </c>
      <c r="H797" s="23">
        <v>41709.283799999997</v>
      </c>
      <c r="I797" s="92">
        <v>59802.7117</v>
      </c>
      <c r="J797" s="93">
        <v>7.4495136669999997</v>
      </c>
      <c r="K797" s="94">
        <f t="shared" si="227"/>
        <v>-4.6687295563228002</v>
      </c>
      <c r="L797" s="94">
        <f t="shared" si="228"/>
        <v>-5.63504</v>
      </c>
      <c r="M797" s="94">
        <f t="shared" si="229"/>
        <v>-0.94789009817671122</v>
      </c>
      <c r="N797" s="94">
        <f t="shared" si="230"/>
        <v>-3.8021459874995118</v>
      </c>
      <c r="O797" s="95">
        <v>60</v>
      </c>
      <c r="P797" s="96">
        <f t="shared" si="234"/>
        <v>58.689876685546672</v>
      </c>
      <c r="Q797" s="97">
        <v>5.4534843622151703</v>
      </c>
      <c r="R797" s="97">
        <v>0.19644849075624199</v>
      </c>
      <c r="S797" s="96">
        <f t="shared" si="235"/>
        <v>2.1141598529976116</v>
      </c>
      <c r="T797" s="98">
        <v>4123538</v>
      </c>
      <c r="U797" s="99">
        <f t="shared" si="236"/>
        <v>2420099.3672816576</v>
      </c>
      <c r="V797" s="100">
        <f t="shared" si="231"/>
        <v>5.1822061062263192</v>
      </c>
      <c r="W797" s="97">
        <v>2.9816441232606401</v>
      </c>
      <c r="X797" s="97">
        <v>3.876137360238832</v>
      </c>
      <c r="Y797" s="96">
        <f t="shared" si="237"/>
        <v>1.6262768099981628</v>
      </c>
      <c r="Z797" s="100">
        <f t="shared" si="232"/>
        <v>3.9863123894048602</v>
      </c>
      <c r="AA797" s="93">
        <v>19.9484900237467</v>
      </c>
      <c r="AB797" s="95">
        <v>90</v>
      </c>
      <c r="AC797" s="114">
        <f t="shared" si="238"/>
        <v>90</v>
      </c>
      <c r="AD797" s="79">
        <f t="shared" si="243"/>
        <v>99.96742922891525</v>
      </c>
      <c r="AE797" s="79">
        <f t="shared" si="233"/>
        <v>99.96742922891525</v>
      </c>
      <c r="AF797" s="80">
        <f t="shared" si="239"/>
        <v>4122194.9318774273</v>
      </c>
      <c r="AG797" s="96">
        <f t="shared" si="240"/>
        <v>3.6010831410589801</v>
      </c>
      <c r="AH797" s="100">
        <f t="shared" si="241"/>
        <v>8.8269366274100669</v>
      </c>
    </row>
    <row r="798" spans="1:34">
      <c r="A798" s="20">
        <v>2041</v>
      </c>
      <c r="B798" s="20">
        <v>42</v>
      </c>
      <c r="C798" s="20" t="s">
        <v>46</v>
      </c>
      <c r="D798" s="24">
        <v>19.99856265</v>
      </c>
      <c r="E798" s="24">
        <v>21.7870559563158</v>
      </c>
      <c r="F798" s="24">
        <v>24.432169999999999</v>
      </c>
      <c r="G798" s="23">
        <v>55530.160300000003</v>
      </c>
      <c r="H798" s="23">
        <v>42468.773999999998</v>
      </c>
      <c r="I798" s="92">
        <v>61775.66</v>
      </c>
      <c r="J798" s="93">
        <v>7.4495136669999997</v>
      </c>
      <c r="K798" s="94">
        <f t="shared" si="227"/>
        <v>-4.8030256849882003</v>
      </c>
      <c r="L798" s="94">
        <f t="shared" si="228"/>
        <v>-5.7724799999999998</v>
      </c>
      <c r="M798" s="94">
        <f t="shared" si="229"/>
        <v>-0.93998074217928895</v>
      </c>
      <c r="N798" s="94">
        <f t="shared" si="230"/>
        <v>-4.0659727601674893</v>
      </c>
      <c r="O798" s="95">
        <v>60</v>
      </c>
      <c r="P798" s="96">
        <f t="shared" si="234"/>
        <v>58.988564267304753</v>
      </c>
      <c r="Q798" s="97">
        <v>5.4534843622151703</v>
      </c>
      <c r="R798" s="97">
        <v>0.19644849075624199</v>
      </c>
      <c r="S798" s="96">
        <f t="shared" si="235"/>
        <v>2.1249193455984434</v>
      </c>
      <c r="T798" s="98">
        <v>4123538</v>
      </c>
      <c r="U798" s="99">
        <f t="shared" si="236"/>
        <v>2432415.8632167331</v>
      </c>
      <c r="V798" s="100">
        <f t="shared" si="231"/>
        <v>5.2085796598518268</v>
      </c>
      <c r="W798" s="97">
        <v>2.9816441232606401</v>
      </c>
      <c r="X798" s="97">
        <v>4.1743017725648963</v>
      </c>
      <c r="Y798" s="96">
        <f t="shared" si="237"/>
        <v>1.5177995325703166</v>
      </c>
      <c r="Z798" s="100">
        <f t="shared" si="232"/>
        <v>3.7204140427513046</v>
      </c>
      <c r="AA798" s="93">
        <v>20.342638542626801</v>
      </c>
      <c r="AB798" s="95">
        <v>100</v>
      </c>
      <c r="AC798" s="114">
        <f t="shared" si="238"/>
        <v>100</v>
      </c>
      <c r="AD798" s="79">
        <f t="shared" si="243"/>
        <v>102.65583765439452</v>
      </c>
      <c r="AE798" s="79">
        <f t="shared" si="233"/>
        <v>100</v>
      </c>
      <c r="AF798" s="80">
        <f t="shared" si="239"/>
        <v>4123538</v>
      </c>
      <c r="AG798" s="96">
        <f t="shared" si="240"/>
        <v>3.6022564237526464</v>
      </c>
      <c r="AH798" s="100">
        <f t="shared" si="241"/>
        <v>8.8298125654479698</v>
      </c>
    </row>
    <row r="799" spans="1:34">
      <c r="A799" s="20">
        <v>2042</v>
      </c>
      <c r="B799" s="20">
        <v>43</v>
      </c>
      <c r="C799" s="20" t="s">
        <v>46</v>
      </c>
      <c r="D799" s="24">
        <v>19.91677</v>
      </c>
      <c r="E799" s="24">
        <v>22.5886395863158</v>
      </c>
      <c r="F799" s="24">
        <v>26.331209999999999</v>
      </c>
      <c r="G799" s="23">
        <v>57127.486799999999</v>
      </c>
      <c r="H799" s="23">
        <v>43242.0939</v>
      </c>
      <c r="I799" s="92">
        <v>63813.697800000002</v>
      </c>
      <c r="J799" s="93">
        <v>7.4495136669999997</v>
      </c>
      <c r="K799" s="94">
        <f t="shared" si="227"/>
        <v>-4.9411848432792</v>
      </c>
      <c r="L799" s="94">
        <f t="shared" si="228"/>
        <v>-5.9099200000000005</v>
      </c>
      <c r="M799" s="94">
        <f t="shared" si="229"/>
        <v>-0.97456426631200888</v>
      </c>
      <c r="N799" s="94">
        <f t="shared" si="230"/>
        <v>-4.3761554425912097</v>
      </c>
      <c r="O799" s="95">
        <v>60</v>
      </c>
      <c r="P799" s="96">
        <f t="shared" si="234"/>
        <v>59.254951598888937</v>
      </c>
      <c r="Q799" s="97">
        <v>5.4534843622151703</v>
      </c>
      <c r="R799" s="97">
        <v>0.19644849075624199</v>
      </c>
      <c r="S799" s="96">
        <f t="shared" si="235"/>
        <v>2.1345153003624979</v>
      </c>
      <c r="T799" s="98">
        <v>4123538</v>
      </c>
      <c r="U799" s="99">
        <f t="shared" si="236"/>
        <v>2443400.4460617928</v>
      </c>
      <c r="V799" s="100">
        <f t="shared" si="231"/>
        <v>5.2321011619288083</v>
      </c>
      <c r="W799" s="97">
        <v>2.9816441232606401</v>
      </c>
      <c r="X799" s="97">
        <v>4.1743017725648963</v>
      </c>
      <c r="Y799" s="96">
        <f t="shared" si="237"/>
        <v>1.524653785973213</v>
      </c>
      <c r="Z799" s="100">
        <f t="shared" si="232"/>
        <v>3.7372151156634348</v>
      </c>
      <c r="AA799" s="93">
        <v>20.736787061506899</v>
      </c>
      <c r="AB799" s="95">
        <v>100</v>
      </c>
      <c r="AC799" s="114">
        <f t="shared" si="238"/>
        <v>100</v>
      </c>
      <c r="AD799" s="79">
        <f t="shared" si="243"/>
        <v>102.64428371973897</v>
      </c>
      <c r="AE799" s="79">
        <f t="shared" si="233"/>
        <v>100</v>
      </c>
      <c r="AF799" s="80">
        <f t="shared" si="239"/>
        <v>4123538</v>
      </c>
      <c r="AG799" s="96">
        <f t="shared" si="240"/>
        <v>3.6022564237526464</v>
      </c>
      <c r="AH799" s="100">
        <f t="shared" si="241"/>
        <v>8.8298125654479698</v>
      </c>
    </row>
    <row r="800" spans="1:34">
      <c r="A800" s="20">
        <v>2043</v>
      </c>
      <c r="B800" s="20">
        <v>44</v>
      </c>
      <c r="C800" s="20" t="s">
        <v>46</v>
      </c>
      <c r="D800" s="24">
        <v>18.516010000000001</v>
      </c>
      <c r="E800" s="24">
        <v>21.722601916842098</v>
      </c>
      <c r="F800" s="24">
        <v>24.94022</v>
      </c>
      <c r="G800" s="23">
        <v>58770.760399999999</v>
      </c>
      <c r="H800" s="23">
        <v>44029.495199999998</v>
      </c>
      <c r="I800" s="92">
        <v>65918.972399999999</v>
      </c>
      <c r="J800" s="93">
        <v>7.4495136669999997</v>
      </c>
      <c r="K800" s="94">
        <f t="shared" si="227"/>
        <v>-5.0833181500376003</v>
      </c>
      <c r="L800" s="94">
        <f t="shared" si="228"/>
        <v>-6.0473600000000003</v>
      </c>
      <c r="M800" s="94">
        <f t="shared" si="229"/>
        <v>-0.93719993710023553</v>
      </c>
      <c r="N800" s="94">
        <f t="shared" si="230"/>
        <v>-4.6183644201378362</v>
      </c>
      <c r="O800" s="95">
        <v>60</v>
      </c>
      <c r="P800" s="96">
        <f t="shared" si="234"/>
        <v>59.413651175239622</v>
      </c>
      <c r="Q800" s="97">
        <v>5.4534843622151703</v>
      </c>
      <c r="R800" s="97">
        <v>0.19644849075624199</v>
      </c>
      <c r="S800" s="96">
        <f t="shared" si="235"/>
        <v>2.1402320660460585</v>
      </c>
      <c r="T800" s="98">
        <v>4123538</v>
      </c>
      <c r="U800" s="99">
        <f t="shared" si="236"/>
        <v>2449944.4833984524</v>
      </c>
      <c r="V800" s="100">
        <f t="shared" si="231"/>
        <v>5.2461140370627337</v>
      </c>
      <c r="W800" s="97">
        <v>2.9816441232606401</v>
      </c>
      <c r="X800" s="97">
        <v>4.1743017725648963</v>
      </c>
      <c r="Y800" s="96">
        <f t="shared" si="237"/>
        <v>1.528737190032899</v>
      </c>
      <c r="Z800" s="100">
        <f t="shared" si="232"/>
        <v>3.7472243121876674</v>
      </c>
      <c r="AA800" s="93">
        <v>21.130935580387</v>
      </c>
      <c r="AB800" s="95">
        <v>100</v>
      </c>
      <c r="AC800" s="114">
        <f t="shared" si="238"/>
        <v>100</v>
      </c>
      <c r="AD800" s="79">
        <f t="shared" si="243"/>
        <v>102.52477150893908</v>
      </c>
      <c r="AE800" s="79">
        <f t="shared" si="233"/>
        <v>100</v>
      </c>
      <c r="AF800" s="80">
        <f t="shared" si="239"/>
        <v>4123538</v>
      </c>
      <c r="AG800" s="96">
        <f t="shared" si="240"/>
        <v>3.6022564237526464</v>
      </c>
      <c r="AH800" s="100">
        <f t="shared" si="241"/>
        <v>8.8298125654479698</v>
      </c>
    </row>
    <row r="801" spans="1:34">
      <c r="A801" s="20">
        <v>2044</v>
      </c>
      <c r="B801" s="20">
        <v>45</v>
      </c>
      <c r="C801" s="20" t="s">
        <v>46</v>
      </c>
      <c r="D801" s="24">
        <v>17.79082</v>
      </c>
      <c r="E801" s="24">
        <v>21.496376631052598</v>
      </c>
      <c r="F801" s="24">
        <v>24.847110000000001</v>
      </c>
      <c r="G801" s="23">
        <v>60461.302900000002</v>
      </c>
      <c r="H801" s="23">
        <v>44831.234499999999</v>
      </c>
      <c r="I801" s="92">
        <v>68093.702000000005</v>
      </c>
      <c r="J801" s="93">
        <v>7.4495136669999997</v>
      </c>
      <c r="K801" s="94">
        <f t="shared" si="227"/>
        <v>-5.2295399330326005</v>
      </c>
      <c r="L801" s="94">
        <f t="shared" si="228"/>
        <v>-6.1848000000000001</v>
      </c>
      <c r="M801" s="94">
        <f t="shared" si="229"/>
        <v>-0.92743967337013333</v>
      </c>
      <c r="N801" s="94">
        <f t="shared" si="230"/>
        <v>-4.8922659394027344</v>
      </c>
      <c r="O801" s="95">
        <v>60</v>
      </c>
      <c r="P801" s="96">
        <f t="shared" si="234"/>
        <v>59.553089870854123</v>
      </c>
      <c r="Q801" s="97">
        <v>5.4534843622151703</v>
      </c>
      <c r="R801" s="97">
        <v>0.19644849075624199</v>
      </c>
      <c r="S801" s="96">
        <f t="shared" si="235"/>
        <v>2.1452550054160291</v>
      </c>
      <c r="T801" s="98">
        <v>4123538</v>
      </c>
      <c r="U801" s="99">
        <f t="shared" si="236"/>
        <v>2455694.2909988207</v>
      </c>
      <c r="V801" s="100">
        <f t="shared" si="231"/>
        <v>5.2584262125291996</v>
      </c>
      <c r="W801" s="97">
        <v>2.9816441232606401</v>
      </c>
      <c r="X801" s="97">
        <v>4.1743017725648963</v>
      </c>
      <c r="Y801" s="96">
        <f t="shared" si="237"/>
        <v>1.5323250038685921</v>
      </c>
      <c r="Z801" s="100">
        <f t="shared" si="232"/>
        <v>3.756018723235143</v>
      </c>
      <c r="AA801" s="93">
        <v>21.525084099267001</v>
      </c>
      <c r="AB801" s="95">
        <v>100</v>
      </c>
      <c r="AC801" s="114">
        <f t="shared" si="238"/>
        <v>100</v>
      </c>
      <c r="AD801" s="79">
        <f t="shared" si="243"/>
        <v>102.49368617263647</v>
      </c>
      <c r="AE801" s="79">
        <f t="shared" si="233"/>
        <v>100</v>
      </c>
      <c r="AF801" s="80">
        <f t="shared" si="239"/>
        <v>4123538</v>
      </c>
      <c r="AG801" s="96">
        <f t="shared" si="240"/>
        <v>3.6022564237526464</v>
      </c>
      <c r="AH801" s="100">
        <f t="shared" si="241"/>
        <v>8.8298125654479698</v>
      </c>
    </row>
    <row r="802" spans="1:34">
      <c r="A802" s="20">
        <v>2045</v>
      </c>
      <c r="B802" s="20">
        <v>46</v>
      </c>
      <c r="C802" s="20" t="s">
        <v>46</v>
      </c>
      <c r="D802" s="24">
        <v>17.675260000000002</v>
      </c>
      <c r="E802" s="24">
        <v>21.6656353889474</v>
      </c>
      <c r="F802" s="24">
        <v>24.227720000000001</v>
      </c>
      <c r="G802" s="23">
        <v>62200.473899999997</v>
      </c>
      <c r="H802" s="23">
        <v>45647.572699999997</v>
      </c>
      <c r="I802" s="92">
        <v>70340.178</v>
      </c>
      <c r="J802" s="93">
        <v>7.4495136669999997</v>
      </c>
      <c r="K802" s="94">
        <f t="shared" si="227"/>
        <v>-5.3799677895066003</v>
      </c>
      <c r="L802" s="94">
        <f t="shared" si="228"/>
        <v>-6.3222400000000007</v>
      </c>
      <c r="M802" s="94">
        <f t="shared" si="229"/>
        <v>-0.93474217322074671</v>
      </c>
      <c r="N802" s="94">
        <f t="shared" si="230"/>
        <v>-5.1874362957273483</v>
      </c>
      <c r="O802" s="95">
        <v>60</v>
      </c>
      <c r="P802" s="96">
        <f t="shared" si="234"/>
        <v>59.666683402711271</v>
      </c>
      <c r="Q802" s="97">
        <v>5.4534843622151703</v>
      </c>
      <c r="R802" s="97">
        <v>0.19644849075624199</v>
      </c>
      <c r="S802" s="96">
        <f t="shared" si="235"/>
        <v>2.1493469357143207</v>
      </c>
      <c r="T802" s="98">
        <v>4123538</v>
      </c>
      <c r="U802" s="99">
        <f t="shared" si="236"/>
        <v>2460378.3634504923</v>
      </c>
      <c r="V802" s="100">
        <f t="shared" si="231"/>
        <v>5.2684563084786582</v>
      </c>
      <c r="W802" s="97">
        <v>2.9816441232606401</v>
      </c>
      <c r="X802" s="97">
        <v>4.1743017725648963</v>
      </c>
      <c r="Y802" s="96">
        <f t="shared" si="237"/>
        <v>1.5352478112245147</v>
      </c>
      <c r="Z802" s="100">
        <f t="shared" si="232"/>
        <v>3.7631830774847561</v>
      </c>
      <c r="AA802" s="93">
        <v>21.919232618147099</v>
      </c>
      <c r="AB802" s="95">
        <v>100</v>
      </c>
      <c r="AC802" s="114">
        <f t="shared" si="238"/>
        <v>100</v>
      </c>
      <c r="AD802" s="79">
        <f t="shared" si="243"/>
        <v>102.45601655331274</v>
      </c>
      <c r="AE802" s="79">
        <f t="shared" si="233"/>
        <v>100</v>
      </c>
      <c r="AF802" s="80">
        <f t="shared" si="239"/>
        <v>4123538</v>
      </c>
      <c r="AG802" s="96">
        <f t="shared" si="240"/>
        <v>3.6022564237526464</v>
      </c>
      <c r="AH802" s="100">
        <f t="shared" si="241"/>
        <v>8.8298125654479698</v>
      </c>
    </row>
    <row r="803" spans="1:34">
      <c r="A803" s="20">
        <v>2046</v>
      </c>
      <c r="B803" s="20">
        <v>47</v>
      </c>
      <c r="C803" s="20" t="s">
        <v>46</v>
      </c>
      <c r="D803" s="24">
        <v>20.173719999999999</v>
      </c>
      <c r="E803" s="24">
        <v>22.488056705263201</v>
      </c>
      <c r="F803" s="24">
        <v>25.77233</v>
      </c>
      <c r="G803" s="23">
        <v>63989.672100000003</v>
      </c>
      <c r="H803" s="23">
        <v>46478.775800000003</v>
      </c>
      <c r="I803" s="92">
        <v>72660.767300000007</v>
      </c>
      <c r="J803" s="93">
        <v>7.4495136669999997</v>
      </c>
      <c r="K803" s="94">
        <f t="shared" si="227"/>
        <v>-5.5347226986174007</v>
      </c>
      <c r="L803" s="94">
        <f t="shared" si="228"/>
        <v>-6.4596800000000005</v>
      </c>
      <c r="M803" s="94">
        <f t="shared" si="229"/>
        <v>-0.97022471849187564</v>
      </c>
      <c r="N803" s="94">
        <f t="shared" si="230"/>
        <v>-5.5151137501092773</v>
      </c>
      <c r="O803" s="95">
        <v>60</v>
      </c>
      <c r="P803" s="96">
        <f t="shared" si="234"/>
        <v>59.75944020122261</v>
      </c>
      <c r="Q803" s="97">
        <v>5.4534843622151703</v>
      </c>
      <c r="R803" s="97">
        <v>0.19644849075624199</v>
      </c>
      <c r="S803" s="96">
        <f t="shared" si="235"/>
        <v>2.1526882734471626</v>
      </c>
      <c r="T803" s="98">
        <v>4123538</v>
      </c>
      <c r="U803" s="99">
        <f t="shared" si="236"/>
        <v>2464203.225284691</v>
      </c>
      <c r="V803" s="100">
        <f t="shared" si="231"/>
        <v>5.2766465599289196</v>
      </c>
      <c r="W803" s="97">
        <v>2.9816441232606401</v>
      </c>
      <c r="X803" s="97">
        <v>4.1743017725648963</v>
      </c>
      <c r="Y803" s="96">
        <f t="shared" si="237"/>
        <v>1.5376344810336877</v>
      </c>
      <c r="Z803" s="100">
        <f t="shared" si="232"/>
        <v>3.7690332570920857</v>
      </c>
      <c r="AA803" s="93">
        <v>22.313381137027299</v>
      </c>
      <c r="AB803" s="95">
        <v>100</v>
      </c>
      <c r="AC803" s="114">
        <f t="shared" si="238"/>
        <v>100</v>
      </c>
      <c r="AD803" s="79">
        <f t="shared" si="243"/>
        <v>102.42335536440052</v>
      </c>
      <c r="AE803" s="79">
        <f t="shared" si="233"/>
        <v>100</v>
      </c>
      <c r="AF803" s="80">
        <f t="shared" si="239"/>
        <v>4123538</v>
      </c>
      <c r="AG803" s="96">
        <f t="shared" si="240"/>
        <v>3.6022564237526464</v>
      </c>
      <c r="AH803" s="100">
        <f t="shared" si="241"/>
        <v>8.8298125654479698</v>
      </c>
    </row>
    <row r="804" spans="1:34">
      <c r="A804" s="20">
        <v>2047</v>
      </c>
      <c r="B804" s="20">
        <v>48</v>
      </c>
      <c r="C804" s="20" t="s">
        <v>46</v>
      </c>
      <c r="D804" s="24">
        <v>20.083929999999999</v>
      </c>
      <c r="E804" s="24">
        <v>22.085800285789499</v>
      </c>
      <c r="F804" s="24">
        <v>25.798449999999999</v>
      </c>
      <c r="G804" s="23">
        <v>65830.3367</v>
      </c>
      <c r="H804" s="23">
        <v>47325.114399999999</v>
      </c>
      <c r="I804" s="92">
        <v>75057.915200000003</v>
      </c>
      <c r="J804" s="93">
        <v>7.4495136669999997</v>
      </c>
      <c r="K804" s="94">
        <f t="shared" si="227"/>
        <v>-5.6939291425298002</v>
      </c>
      <c r="L804" s="94">
        <f t="shared" si="228"/>
        <v>-6.5971200000000003</v>
      </c>
      <c r="M804" s="94">
        <f t="shared" si="229"/>
        <v>-0.95286976753010222</v>
      </c>
      <c r="N804" s="94">
        <f t="shared" si="230"/>
        <v>-5.7944052430599031</v>
      </c>
      <c r="O804" s="95">
        <v>60</v>
      </c>
      <c r="P804" s="96">
        <f t="shared" si="234"/>
        <v>59.817882026573422</v>
      </c>
      <c r="Q804" s="97">
        <v>5.4534843622151703</v>
      </c>
      <c r="R804" s="97">
        <v>0.19644849075624199</v>
      </c>
      <c r="S804" s="96">
        <f t="shared" si="235"/>
        <v>2.1547934978550205</v>
      </c>
      <c r="T804" s="98">
        <v>4123538</v>
      </c>
      <c r="U804" s="99">
        <f t="shared" si="236"/>
        <v>2466613.096160925</v>
      </c>
      <c r="V804" s="100">
        <f t="shared" si="231"/>
        <v>5.2818068635672226</v>
      </c>
      <c r="W804" s="97">
        <v>2.9816441232606401</v>
      </c>
      <c r="X804" s="97">
        <v>4.1743017725648963</v>
      </c>
      <c r="Y804" s="96">
        <f t="shared" si="237"/>
        <v>1.5391382127535862</v>
      </c>
      <c r="Z804" s="100">
        <f t="shared" si="232"/>
        <v>3.7727191882623021</v>
      </c>
      <c r="AA804" s="93">
        <v>22.7075296559074</v>
      </c>
      <c r="AB804" s="95">
        <v>100</v>
      </c>
      <c r="AC804" s="114">
        <f t="shared" si="238"/>
        <v>100</v>
      </c>
      <c r="AD804" s="79">
        <f t="shared" si="243"/>
        <v>102.37721593567359</v>
      </c>
      <c r="AE804" s="79">
        <f t="shared" si="233"/>
        <v>100</v>
      </c>
      <c r="AF804" s="80">
        <f t="shared" si="239"/>
        <v>4123538</v>
      </c>
      <c r="AG804" s="96">
        <f t="shared" si="240"/>
        <v>3.6022564237526464</v>
      </c>
      <c r="AH804" s="100">
        <f t="shared" si="241"/>
        <v>8.8298125654479698</v>
      </c>
    </row>
    <row r="805" spans="1:34">
      <c r="A805" s="20">
        <v>2048</v>
      </c>
      <c r="B805" s="20">
        <v>49</v>
      </c>
      <c r="C805" s="20" t="s">
        <v>46</v>
      </c>
      <c r="D805" s="24">
        <v>18.950089999999999</v>
      </c>
      <c r="E805" s="24">
        <v>22.0282743310526</v>
      </c>
      <c r="F805" s="24">
        <v>26.201630000000002</v>
      </c>
      <c r="G805" s="23">
        <v>67723.948000000004</v>
      </c>
      <c r="H805" s="23">
        <v>48186.864000000001</v>
      </c>
      <c r="I805" s="92">
        <v>77534.147200000007</v>
      </c>
      <c r="J805" s="93">
        <v>7.4495136669999997</v>
      </c>
      <c r="K805" s="94">
        <f t="shared" si="227"/>
        <v>-5.8577151583120006</v>
      </c>
      <c r="L805" s="94">
        <f t="shared" si="228"/>
        <v>-6.7345600000000001</v>
      </c>
      <c r="M805" s="94">
        <f t="shared" si="229"/>
        <v>-0.95038786773893347</v>
      </c>
      <c r="N805" s="94">
        <f t="shared" si="230"/>
        <v>-6.0931493590509342</v>
      </c>
      <c r="O805" s="95">
        <v>60</v>
      </c>
      <c r="P805" s="96">
        <f t="shared" si="234"/>
        <v>59.864808168660645</v>
      </c>
      <c r="Q805" s="97">
        <v>5.4534843622151703</v>
      </c>
      <c r="R805" s="97">
        <v>0.19644849075624199</v>
      </c>
      <c r="S805" s="96">
        <f t="shared" si="235"/>
        <v>2.1564838978227767</v>
      </c>
      <c r="T805" s="98">
        <v>4123538</v>
      </c>
      <c r="U805" s="99">
        <f t="shared" si="236"/>
        <v>2468548.113461826</v>
      </c>
      <c r="V805" s="100">
        <f t="shared" si="231"/>
        <v>5.2859503539577206</v>
      </c>
      <c r="W805" s="97">
        <v>2.9816441232606401</v>
      </c>
      <c r="X805" s="97">
        <v>4.1743017725648963</v>
      </c>
      <c r="Y805" s="96">
        <f t="shared" si="237"/>
        <v>1.5403456413019834</v>
      </c>
      <c r="Z805" s="100">
        <f t="shared" si="232"/>
        <v>3.7756788242555146</v>
      </c>
      <c r="AA805" s="93">
        <v>23.101678174787502</v>
      </c>
      <c r="AB805" s="95">
        <v>100</v>
      </c>
      <c r="AC805" s="114">
        <f t="shared" si="238"/>
        <v>100</v>
      </c>
      <c r="AD805" s="79">
        <f t="shared" si="243"/>
        <v>102.35387579684361</v>
      </c>
      <c r="AE805" s="79">
        <f t="shared" si="233"/>
        <v>100</v>
      </c>
      <c r="AF805" s="80">
        <f t="shared" si="239"/>
        <v>4123538</v>
      </c>
      <c r="AG805" s="96">
        <f t="shared" si="240"/>
        <v>3.6022564237526464</v>
      </c>
      <c r="AH805" s="100">
        <f t="shared" si="241"/>
        <v>8.8298125654479698</v>
      </c>
    </row>
    <row r="806" spans="1:34">
      <c r="A806" s="20">
        <v>2049</v>
      </c>
      <c r="B806" s="20">
        <v>50</v>
      </c>
      <c r="C806" s="20" t="s">
        <v>46</v>
      </c>
      <c r="D806" s="24">
        <v>18.788730000000001</v>
      </c>
      <c r="E806" s="24">
        <v>22.432330672105302</v>
      </c>
      <c r="F806" s="24">
        <v>26.21396</v>
      </c>
      <c r="G806" s="23">
        <v>69672.029200000004</v>
      </c>
      <c r="H806" s="23">
        <v>49064.305399999997</v>
      </c>
      <c r="I806" s="92">
        <v>80092.072400000005</v>
      </c>
      <c r="J806" s="93">
        <v>7.4495136669999997</v>
      </c>
      <c r="K806" s="94">
        <f t="shared" si="227"/>
        <v>-6.0262124936248007</v>
      </c>
      <c r="L806" s="94">
        <f t="shared" si="228"/>
        <v>-6.8719999999999999</v>
      </c>
      <c r="M806" s="94">
        <f t="shared" si="229"/>
        <v>-0.96782047451731112</v>
      </c>
      <c r="N806" s="94">
        <f t="shared" si="230"/>
        <v>-6.4165193011421122</v>
      </c>
      <c r="O806" s="95">
        <v>60</v>
      </c>
      <c r="P806" s="96">
        <f t="shared" si="234"/>
        <v>59.902099903115783</v>
      </c>
      <c r="Q806" s="97">
        <v>5.4534843622151703</v>
      </c>
      <c r="R806" s="97">
        <v>0.19644849075624199</v>
      </c>
      <c r="S806" s="96">
        <f t="shared" si="235"/>
        <v>2.1578272417227158</v>
      </c>
      <c r="T806" s="98">
        <v>4123538</v>
      </c>
      <c r="U806" s="99">
        <f t="shared" si="236"/>
        <v>2470085.8523029424</v>
      </c>
      <c r="V806" s="100">
        <f t="shared" si="231"/>
        <v>5.289243144212513</v>
      </c>
      <c r="W806" s="97">
        <v>2.9816441232606401</v>
      </c>
      <c r="X806" s="97">
        <v>4.1743017725648963</v>
      </c>
      <c r="Y806" s="96">
        <f t="shared" si="237"/>
        <v>1.541305172659083</v>
      </c>
      <c r="Z806" s="100">
        <f t="shared" si="232"/>
        <v>3.7780308172946526</v>
      </c>
      <c r="AA806" s="93">
        <v>23.495826693667599</v>
      </c>
      <c r="AB806" s="95">
        <v>100</v>
      </c>
      <c r="AC806" s="114">
        <f t="shared" si="238"/>
        <v>100</v>
      </c>
      <c r="AD806" s="79">
        <f t="shared" si="243"/>
        <v>102.33241693364509</v>
      </c>
      <c r="AE806" s="79">
        <f t="shared" si="233"/>
        <v>100</v>
      </c>
      <c r="AF806" s="80">
        <f t="shared" si="239"/>
        <v>4123538</v>
      </c>
      <c r="AG806" s="96">
        <f t="shared" si="240"/>
        <v>3.6022564237526464</v>
      </c>
      <c r="AH806" s="100">
        <f t="shared" si="241"/>
        <v>8.8298125654479698</v>
      </c>
    </row>
    <row r="807" spans="1:34">
      <c r="A807" s="20">
        <v>2050</v>
      </c>
      <c r="B807" s="20">
        <v>51</v>
      </c>
      <c r="C807" s="20" t="s">
        <v>46</v>
      </c>
      <c r="D807" s="24">
        <v>20.52361299</v>
      </c>
      <c r="E807" s="24">
        <v>22.5205527747368</v>
      </c>
      <c r="F807" s="24">
        <v>27.224900000000002</v>
      </c>
      <c r="G807" s="23">
        <v>71676.146900000007</v>
      </c>
      <c r="H807" s="23">
        <v>49957.724199999997</v>
      </c>
      <c r="I807" s="92">
        <v>82734.386100000003</v>
      </c>
      <c r="J807" s="93">
        <v>7.4495136669999997</v>
      </c>
      <c r="K807" s="94">
        <f t="shared" si="227"/>
        <v>-6.199556649968601</v>
      </c>
      <c r="L807" s="94">
        <f t="shared" si="228"/>
        <v>-7.0094400000000006</v>
      </c>
      <c r="M807" s="94">
        <f t="shared" si="229"/>
        <v>-0.97162672891324453</v>
      </c>
      <c r="N807" s="94">
        <f t="shared" si="230"/>
        <v>-6.7311097118818459</v>
      </c>
      <c r="O807" s="95">
        <v>60</v>
      </c>
      <c r="P807" s="96">
        <f t="shared" si="234"/>
        <v>59.928492836569305</v>
      </c>
      <c r="Q807" s="97">
        <v>5.4534843622151703</v>
      </c>
      <c r="R807" s="97">
        <v>0.19644849075624199</v>
      </c>
      <c r="S807" s="96">
        <f t="shared" si="235"/>
        <v>2.1587779828634619</v>
      </c>
      <c r="T807" s="98">
        <v>4123538</v>
      </c>
      <c r="U807" s="99">
        <f t="shared" si="236"/>
        <v>2471174.1749432134</v>
      </c>
      <c r="V807" s="100">
        <f t="shared" si="231"/>
        <v>5.2915735907669834</v>
      </c>
      <c r="W807" s="97">
        <v>2.9816441232606401</v>
      </c>
      <c r="X807" s="97">
        <v>4.1743017725648963</v>
      </c>
      <c r="Y807" s="96">
        <f t="shared" si="237"/>
        <v>1.5419842734739015</v>
      </c>
      <c r="Z807" s="100">
        <f t="shared" si="232"/>
        <v>3.7796954219764167</v>
      </c>
      <c r="AA807" s="93">
        <v>23.8899752125477</v>
      </c>
      <c r="AB807" s="95">
        <v>100</v>
      </c>
      <c r="AC807" s="114">
        <f t="shared" si="238"/>
        <v>100</v>
      </c>
      <c r="AD807" s="79">
        <f t="shared" si="243"/>
        <v>102.30969367707709</v>
      </c>
      <c r="AE807" s="79">
        <f t="shared" si="233"/>
        <v>100</v>
      </c>
      <c r="AF807" s="80">
        <f t="shared" si="239"/>
        <v>4123538</v>
      </c>
      <c r="AG807" s="96">
        <f t="shared" si="240"/>
        <v>3.6022564237526464</v>
      </c>
      <c r="AH807" s="100">
        <f t="shared" si="241"/>
        <v>8.8298125654479698</v>
      </c>
    </row>
    <row r="808" spans="1:34">
      <c r="A808" s="20">
        <v>2016</v>
      </c>
      <c r="B808" s="20">
        <v>17</v>
      </c>
      <c r="C808" s="20" t="s">
        <v>48</v>
      </c>
      <c r="D808" s="24">
        <v>18.032319999999999</v>
      </c>
      <c r="E808" s="24">
        <v>20.808051215263198</v>
      </c>
      <c r="F808" s="24">
        <v>23.78616418</v>
      </c>
      <c r="G808" s="23">
        <v>20994.4879</v>
      </c>
      <c r="H808" s="23">
        <v>20920.257000000001</v>
      </c>
      <c r="I808" s="92">
        <v>21117.411400000001</v>
      </c>
      <c r="J808" s="93">
        <v>5.1109633419999998</v>
      </c>
      <c r="K808" s="94">
        <f t="shared" si="227"/>
        <v>-1.8158972364226</v>
      </c>
      <c r="L808" s="94">
        <f t="shared" si="228"/>
        <v>-2.3364799999999999</v>
      </c>
      <c r="M808" s="94">
        <f t="shared" si="229"/>
        <v>-0.89774256163131549</v>
      </c>
      <c r="N808" s="94">
        <f t="shared" si="230"/>
        <v>6.0843543946084155E-2</v>
      </c>
      <c r="O808" s="95">
        <v>30</v>
      </c>
      <c r="P808" s="96">
        <f t="shared" si="234"/>
        <v>14.543814142658112</v>
      </c>
      <c r="Q808" s="97">
        <v>10.494289600736799</v>
      </c>
      <c r="R808" s="97">
        <v>0.27478469645100401</v>
      </c>
      <c r="S808" s="96">
        <f t="shared" si="235"/>
        <v>0.3808183027605358</v>
      </c>
      <c r="T808" s="98">
        <v>7564007</v>
      </c>
      <c r="U808" s="99">
        <f t="shared" si="236"/>
        <v>1100095.1198176495</v>
      </c>
      <c r="V808" s="100">
        <f t="shared" si="231"/>
        <v>2.3556551951634424</v>
      </c>
      <c r="W808" s="97">
        <v>2.6146023449569902</v>
      </c>
      <c r="X808" s="97">
        <v>2.6146023449569902</v>
      </c>
      <c r="Y808" s="96">
        <f t="shared" si="237"/>
        <v>0.3808183027605358</v>
      </c>
      <c r="Z808" s="100">
        <f t="shared" si="232"/>
        <v>2.3556551951634424</v>
      </c>
      <c r="AA808" s="93">
        <v>29.459040632771998</v>
      </c>
      <c r="AC808" s="114">
        <f t="shared" si="238"/>
        <v>29.459040632771998</v>
      </c>
      <c r="AD808" s="79">
        <f>O808/(EXP(N808)+1)</f>
        <v>14.543814142658112</v>
      </c>
      <c r="AE808" s="79">
        <f t="shared" si="233"/>
        <v>14.543814142658112</v>
      </c>
      <c r="AF808" s="80">
        <f t="shared" si="239"/>
        <v>1100095.1198176495</v>
      </c>
      <c r="AG808" s="96">
        <f t="shared" si="240"/>
        <v>0.3808183027605358</v>
      </c>
      <c r="AH808" s="100">
        <f t="shared" si="241"/>
        <v>2.3556551951634424</v>
      </c>
    </row>
    <row r="809" spans="1:34">
      <c r="A809" s="20">
        <v>2017</v>
      </c>
      <c r="B809" s="20">
        <v>18</v>
      </c>
      <c r="C809" s="20" t="s">
        <v>48</v>
      </c>
      <c r="D809" s="24">
        <v>16.289290000000001</v>
      </c>
      <c r="E809" s="24">
        <v>21.032042171052598</v>
      </c>
      <c r="F809" s="24">
        <v>23.354320000000001</v>
      </c>
      <c r="G809" s="23">
        <v>21502.020799999998</v>
      </c>
      <c r="H809" s="23">
        <v>21350.238600000001</v>
      </c>
      <c r="I809" s="92">
        <v>21754.547999999999</v>
      </c>
      <c r="J809" s="93">
        <v>5.1109633419999998</v>
      </c>
      <c r="K809" s="94">
        <f t="shared" si="227"/>
        <v>-1.8597957870752</v>
      </c>
      <c r="L809" s="94">
        <f t="shared" si="228"/>
        <v>-2.4739200000000001</v>
      </c>
      <c r="M809" s="94">
        <f t="shared" si="229"/>
        <v>-0.90740642742789335</v>
      </c>
      <c r="N809" s="94">
        <f t="shared" si="230"/>
        <v>-0.13015887250309344</v>
      </c>
      <c r="O809" s="95">
        <v>30</v>
      </c>
      <c r="P809" s="96">
        <f t="shared" si="234"/>
        <v>15.97481570914602</v>
      </c>
      <c r="Q809" s="97">
        <v>10.494289600736799</v>
      </c>
      <c r="R809" s="97">
        <v>0.27478469645100401</v>
      </c>
      <c r="S809" s="96">
        <f t="shared" si="235"/>
        <v>0.41828795016198383</v>
      </c>
      <c r="T809" s="98">
        <v>7564007</v>
      </c>
      <c r="U809" s="99">
        <f t="shared" si="236"/>
        <v>1208336.1784769045</v>
      </c>
      <c r="V809" s="100">
        <f t="shared" si="231"/>
        <v>2.5874338909937906</v>
      </c>
      <c r="W809" s="97">
        <v>2.6146023449569902</v>
      </c>
      <c r="X809" s="97">
        <v>2.6146023449569902</v>
      </c>
      <c r="Y809" s="96">
        <f t="shared" si="237"/>
        <v>0.41828795016198383</v>
      </c>
      <c r="Z809" s="100">
        <f t="shared" si="232"/>
        <v>2.5874338909937906</v>
      </c>
      <c r="AA809" s="93">
        <v>31.3175193434558</v>
      </c>
      <c r="AC809" s="114">
        <f t="shared" si="238"/>
        <v>31.3175193434558</v>
      </c>
      <c r="AD809" s="79">
        <f t="shared" ref="AD809:AD812" si="244">O809/(EXP(N809)+1)</f>
        <v>15.97481570914602</v>
      </c>
      <c r="AE809" s="79">
        <f t="shared" si="233"/>
        <v>15.97481570914602</v>
      </c>
      <c r="AF809" s="80">
        <f t="shared" si="239"/>
        <v>1208336.1784769045</v>
      </c>
      <c r="AG809" s="96">
        <f t="shared" si="240"/>
        <v>0.41828795016198383</v>
      </c>
      <c r="AH809" s="100">
        <f t="shared" si="241"/>
        <v>2.5874338909937906</v>
      </c>
    </row>
    <row r="810" spans="1:34">
      <c r="A810" s="20">
        <v>2018</v>
      </c>
      <c r="B810" s="20">
        <v>19</v>
      </c>
      <c r="C810" s="20" t="s">
        <v>48</v>
      </c>
      <c r="D810" s="24">
        <v>17.728249999999999</v>
      </c>
      <c r="E810" s="24">
        <v>20.356922944736802</v>
      </c>
      <c r="F810" s="24">
        <v>23.648480580000001</v>
      </c>
      <c r="G810" s="23">
        <v>22021.823</v>
      </c>
      <c r="H810" s="23">
        <v>21789.057799999999</v>
      </c>
      <c r="I810" s="92">
        <v>22410.9077</v>
      </c>
      <c r="J810" s="93">
        <v>5.1109633419999998</v>
      </c>
      <c r="K810" s="94">
        <f t="shared" si="227"/>
        <v>-1.9047555585620002</v>
      </c>
      <c r="L810" s="94">
        <f t="shared" si="228"/>
        <v>-2.6113600000000003</v>
      </c>
      <c r="M810" s="94">
        <f t="shared" si="229"/>
        <v>-0.87827908352772466</v>
      </c>
      <c r="N810" s="94">
        <f t="shared" si="230"/>
        <v>-0.28343130008972517</v>
      </c>
      <c r="O810" s="95">
        <v>30</v>
      </c>
      <c r="P810" s="96">
        <f t="shared" si="234"/>
        <v>17.111617540429492</v>
      </c>
      <c r="Q810" s="97">
        <v>10.494289600736799</v>
      </c>
      <c r="R810" s="97">
        <v>0.27478469645100401</v>
      </c>
      <c r="S810" s="96">
        <f t="shared" si="235"/>
        <v>0.4480542095295777</v>
      </c>
      <c r="T810" s="98">
        <v>7564007</v>
      </c>
      <c r="U810" s="99">
        <f t="shared" si="236"/>
        <v>1294323.9485713146</v>
      </c>
      <c r="V810" s="100">
        <f t="shared" si="231"/>
        <v>2.7715611848017954</v>
      </c>
      <c r="W810" s="97">
        <v>2.6146023449569902</v>
      </c>
      <c r="X810" s="97">
        <v>2.6146023449569902</v>
      </c>
      <c r="Y810" s="96">
        <f t="shared" si="237"/>
        <v>0.4480542095295777</v>
      </c>
      <c r="Z810" s="100">
        <f t="shared" si="232"/>
        <v>2.7715611848017954</v>
      </c>
      <c r="AA810" s="93">
        <v>33.175998054139697</v>
      </c>
      <c r="AC810" s="114">
        <f t="shared" si="238"/>
        <v>33.175998054139697</v>
      </c>
      <c r="AD810" s="79">
        <f t="shared" si="244"/>
        <v>17.111617540429492</v>
      </c>
      <c r="AE810" s="79">
        <f t="shared" si="233"/>
        <v>17.111617540429492</v>
      </c>
      <c r="AF810" s="80">
        <f t="shared" si="239"/>
        <v>1294323.9485713146</v>
      </c>
      <c r="AG810" s="96">
        <f t="shared" si="240"/>
        <v>0.4480542095295777</v>
      </c>
      <c r="AH810" s="100">
        <f t="shared" si="241"/>
        <v>2.7715611848017954</v>
      </c>
    </row>
    <row r="811" spans="1:34">
      <c r="A811" s="20">
        <v>2019</v>
      </c>
      <c r="B811" s="20">
        <v>20</v>
      </c>
      <c r="C811" s="20" t="s">
        <v>48</v>
      </c>
      <c r="D811" s="24">
        <v>18.02636</v>
      </c>
      <c r="E811" s="24">
        <v>21.468701593684202</v>
      </c>
      <c r="F811" s="24">
        <v>25.023645680000001</v>
      </c>
      <c r="G811" s="23">
        <v>22554.191200000001</v>
      </c>
      <c r="H811" s="23">
        <v>22236.896199999999</v>
      </c>
      <c r="I811" s="92">
        <v>23087.070599999999</v>
      </c>
      <c r="J811" s="93">
        <v>5.1109633419999998</v>
      </c>
      <c r="K811" s="94">
        <f t="shared" si="227"/>
        <v>-1.9508022136528</v>
      </c>
      <c r="L811" s="94">
        <f t="shared" si="228"/>
        <v>-2.7488000000000001</v>
      </c>
      <c r="M811" s="94">
        <f t="shared" si="229"/>
        <v>-0.92624566155791122</v>
      </c>
      <c r="N811" s="94">
        <f t="shared" si="230"/>
        <v>-0.51488453321071137</v>
      </c>
      <c r="O811" s="95">
        <v>30</v>
      </c>
      <c r="P811" s="96">
        <f t="shared" si="234"/>
        <v>18.778524695477291</v>
      </c>
      <c r="Q811" s="97">
        <v>10.494289600736799</v>
      </c>
      <c r="R811" s="97">
        <v>0.27478469645100401</v>
      </c>
      <c r="S811" s="96">
        <f t="shared" si="235"/>
        <v>0.49170085871101982</v>
      </c>
      <c r="T811" s="98">
        <v>7564007</v>
      </c>
      <c r="U811" s="99">
        <f t="shared" si="236"/>
        <v>1420408.9224626308</v>
      </c>
      <c r="V811" s="100">
        <f t="shared" si="231"/>
        <v>3.0415494053007266</v>
      </c>
      <c r="W811" s="97">
        <v>2.6146023449569902</v>
      </c>
      <c r="X811" s="97">
        <v>2.6146023449569902</v>
      </c>
      <c r="Y811" s="96">
        <f t="shared" si="237"/>
        <v>0.49170085871101982</v>
      </c>
      <c r="Z811" s="100">
        <f t="shared" si="232"/>
        <v>3.0415494053007266</v>
      </c>
      <c r="AA811" s="93">
        <v>35.034476764823502</v>
      </c>
      <c r="AC811" s="114">
        <f t="shared" si="238"/>
        <v>35.034476764823502</v>
      </c>
      <c r="AD811" s="79">
        <f t="shared" si="244"/>
        <v>18.778524695477291</v>
      </c>
      <c r="AE811" s="79">
        <f t="shared" si="233"/>
        <v>18.778524695477291</v>
      </c>
      <c r="AF811" s="80">
        <f t="shared" si="239"/>
        <v>1420408.9224626308</v>
      </c>
      <c r="AG811" s="96">
        <f t="shared" si="240"/>
        <v>0.49170085871101982</v>
      </c>
      <c r="AH811" s="100">
        <f t="shared" si="241"/>
        <v>3.0415494053007266</v>
      </c>
    </row>
    <row r="812" spans="1:34">
      <c r="A812" s="20">
        <v>2020</v>
      </c>
      <c r="B812" s="20">
        <v>21</v>
      </c>
      <c r="C812" s="20" t="s">
        <v>48</v>
      </c>
      <c r="D812" s="24">
        <v>17.982289999999999</v>
      </c>
      <c r="E812" s="24">
        <v>21.555206152631602</v>
      </c>
      <c r="F812" s="24">
        <v>25.278442760000001</v>
      </c>
      <c r="G812" s="23">
        <v>23099.429100000001</v>
      </c>
      <c r="H812" s="23">
        <v>22693.939200000001</v>
      </c>
      <c r="I812" s="92">
        <v>23783.634099999999</v>
      </c>
      <c r="J812" s="93">
        <v>5.1109633419999998</v>
      </c>
      <c r="K812" s="94">
        <f t="shared" si="227"/>
        <v>-1.9979620205754001</v>
      </c>
      <c r="L812" s="94">
        <f t="shared" si="228"/>
        <v>-2.8862399999999999</v>
      </c>
      <c r="M812" s="94">
        <f t="shared" si="229"/>
        <v>-0.92997781424913784</v>
      </c>
      <c r="N812" s="94">
        <f t="shared" si="230"/>
        <v>-0.70321649282453824</v>
      </c>
      <c r="O812" s="95">
        <v>30</v>
      </c>
      <c r="P812" s="96">
        <f t="shared" si="234"/>
        <v>20.067015715171653</v>
      </c>
      <c r="Q812" s="97">
        <v>10.494289600736799</v>
      </c>
      <c r="R812" s="97">
        <v>0.27478469645100401</v>
      </c>
      <c r="S812" s="96">
        <f t="shared" si="235"/>
        <v>0.52543897984136312</v>
      </c>
      <c r="T812" s="98">
        <v>7564007</v>
      </c>
      <c r="U812" s="99">
        <f t="shared" si="236"/>
        <v>1517870.4733866837</v>
      </c>
      <c r="V812" s="100">
        <f t="shared" si="231"/>
        <v>3.2502457303975851</v>
      </c>
      <c r="W812" s="97">
        <v>2.6146023449569902</v>
      </c>
      <c r="X812" s="97">
        <v>2.6146023449569902</v>
      </c>
      <c r="Y812" s="96">
        <f t="shared" si="237"/>
        <v>0.52543897984136312</v>
      </c>
      <c r="Z812" s="100">
        <f t="shared" si="232"/>
        <v>3.2502457303975851</v>
      </c>
      <c r="AA812" s="93">
        <v>36.8929554755073</v>
      </c>
      <c r="AC812" s="114">
        <f t="shared" si="238"/>
        <v>36.8929554755073</v>
      </c>
      <c r="AD812" s="79">
        <f t="shared" si="244"/>
        <v>20.067015715171653</v>
      </c>
      <c r="AE812" s="79">
        <f t="shared" si="233"/>
        <v>20.067015715171653</v>
      </c>
      <c r="AF812" s="80">
        <f t="shared" si="239"/>
        <v>1517870.4733866837</v>
      </c>
      <c r="AG812" s="96">
        <f t="shared" si="240"/>
        <v>0.52543897984136312</v>
      </c>
      <c r="AH812" s="100">
        <f t="shared" si="241"/>
        <v>3.2502457303975851</v>
      </c>
    </row>
    <row r="813" spans="1:34">
      <c r="A813" s="20">
        <v>2021</v>
      </c>
      <c r="B813" s="20">
        <v>22</v>
      </c>
      <c r="C813" s="20" t="s">
        <v>48</v>
      </c>
      <c r="D813" s="24">
        <v>17.329029999999999</v>
      </c>
      <c r="E813" s="24">
        <v>20.884669414736798</v>
      </c>
      <c r="F813" s="24">
        <v>24.870578309999999</v>
      </c>
      <c r="G813" s="23">
        <v>23657.848000000002</v>
      </c>
      <c r="H813" s="23">
        <v>23160.375899999999</v>
      </c>
      <c r="I813" s="92">
        <v>24501.2137</v>
      </c>
      <c r="J813" s="93">
        <v>5.1109633419999998</v>
      </c>
      <c r="K813" s="94">
        <f t="shared" si="227"/>
        <v>-2.0462619049120003</v>
      </c>
      <c r="L813" s="94">
        <f t="shared" si="228"/>
        <v>-3.0236800000000001</v>
      </c>
      <c r="M813" s="94">
        <f t="shared" si="229"/>
        <v>-0.90104817722940445</v>
      </c>
      <c r="N813" s="94">
        <f t="shared" si="230"/>
        <v>-0.86002674014140512</v>
      </c>
      <c r="O813" s="95">
        <v>30</v>
      </c>
      <c r="P813" s="96">
        <f t="shared" si="234"/>
        <v>21.079987232890367</v>
      </c>
      <c r="Q813" s="97">
        <v>10.494289600736799</v>
      </c>
      <c r="R813" s="97">
        <v>0.27478469645100401</v>
      </c>
      <c r="S813" s="96">
        <f t="shared" si="235"/>
        <v>0.55196284011202945</v>
      </c>
      <c r="T813" s="98">
        <v>7564007</v>
      </c>
      <c r="U813" s="99">
        <f t="shared" si="236"/>
        <v>1594491.7098949337</v>
      </c>
      <c r="V813" s="100">
        <f t="shared" si="231"/>
        <v>3.4143162826516709</v>
      </c>
      <c r="W813" s="97">
        <v>2.6146023449569902</v>
      </c>
      <c r="X813" s="97">
        <v>3.1375228139483879</v>
      </c>
      <c r="Y813" s="96">
        <f t="shared" si="237"/>
        <v>0.45996903342669127</v>
      </c>
      <c r="Z813" s="100">
        <f t="shared" si="232"/>
        <v>2.8452635688763923</v>
      </c>
      <c r="AA813" s="93">
        <v>38.751434186191098</v>
      </c>
      <c r="AB813" s="95">
        <v>80</v>
      </c>
      <c r="AC813" s="114">
        <f t="shared" si="238"/>
        <v>80</v>
      </c>
      <c r="AD813" s="79">
        <f>(P813/100+0.03*(AC813/100-AA813/100)+(AF812-U812)/T813)*100</f>
        <v>22.317444207304636</v>
      </c>
      <c r="AE813" s="79">
        <f t="shared" si="233"/>
        <v>22.317444207304636</v>
      </c>
      <c r="AF813" s="80">
        <f t="shared" si="239"/>
        <v>1688093.0420616171</v>
      </c>
      <c r="AG813" s="96">
        <f t="shared" si="240"/>
        <v>0.58436467501676936</v>
      </c>
      <c r="AH813" s="100">
        <f t="shared" si="241"/>
        <v>3.6147466458271893</v>
      </c>
    </row>
    <row r="814" spans="1:34">
      <c r="A814" s="20">
        <v>2022</v>
      </c>
      <c r="B814" s="20">
        <v>23</v>
      </c>
      <c r="C814" s="20" t="s">
        <v>48</v>
      </c>
      <c r="D814" s="24">
        <v>18.550339999999998</v>
      </c>
      <c r="E814" s="24">
        <v>21.60163536</v>
      </c>
      <c r="F814" s="24">
        <v>24.093428079999999</v>
      </c>
      <c r="G814" s="23">
        <v>24229.7664</v>
      </c>
      <c r="H814" s="23">
        <v>23636.3995</v>
      </c>
      <c r="I814" s="92">
        <v>25240.443500000001</v>
      </c>
      <c r="J814" s="93">
        <v>5.1109633419999998</v>
      </c>
      <c r="K814" s="94">
        <f t="shared" si="227"/>
        <v>-2.0957294150016001</v>
      </c>
      <c r="L814" s="94">
        <f t="shared" si="228"/>
        <v>-3.1611200000000004</v>
      </c>
      <c r="M814" s="94">
        <f t="shared" si="229"/>
        <v>-0.93198095597184005</v>
      </c>
      <c r="N814" s="94">
        <f t="shared" si="230"/>
        <v>-1.0778670289734409</v>
      </c>
      <c r="O814" s="95">
        <v>30</v>
      </c>
      <c r="P814" s="96">
        <f t="shared" si="234"/>
        <v>22.382703785770889</v>
      </c>
      <c r="Q814" s="97">
        <v>10.494289600736799</v>
      </c>
      <c r="R814" s="97">
        <v>0.27478469645100401</v>
      </c>
      <c r="S814" s="96">
        <f t="shared" si="235"/>
        <v>0.58607344560931252</v>
      </c>
      <c r="T814" s="98">
        <v>7564007</v>
      </c>
      <c r="U814" s="99">
        <f t="shared" si="236"/>
        <v>1693029.2811449752</v>
      </c>
      <c r="V814" s="100">
        <f t="shared" si="231"/>
        <v>3.6253167111168239</v>
      </c>
      <c r="W814" s="97">
        <v>2.6146023449569902</v>
      </c>
      <c r="X814" s="97">
        <v>3.1375228139483879</v>
      </c>
      <c r="Y814" s="96">
        <f t="shared" si="237"/>
        <v>0.48839453800776039</v>
      </c>
      <c r="Z814" s="100">
        <f t="shared" si="232"/>
        <v>3.0210972592640202</v>
      </c>
      <c r="AA814" s="93">
        <v>40.609912896874903</v>
      </c>
      <c r="AB814" s="95">
        <v>80</v>
      </c>
      <c r="AC814" s="114">
        <f t="shared" si="238"/>
        <v>80</v>
      </c>
      <c r="AD814" s="79">
        <f t="shared" ref="AD814:AD842" si="245">(P814/100+0.03*(AC814/100-AA814/100)+(AF813-U813)/T814)*100</f>
        <v>24.801863373278906</v>
      </c>
      <c r="AE814" s="79">
        <f t="shared" si="233"/>
        <v>24.801863373278906</v>
      </c>
      <c r="AF814" s="80">
        <f t="shared" si="239"/>
        <v>1876014.6816852526</v>
      </c>
      <c r="AG814" s="96">
        <f t="shared" si="240"/>
        <v>0.64941723144053776</v>
      </c>
      <c r="AH814" s="100">
        <f t="shared" si="241"/>
        <v>4.0171469280286294</v>
      </c>
    </row>
    <row r="815" spans="1:34">
      <c r="A815" s="20">
        <v>2023</v>
      </c>
      <c r="B815" s="20">
        <v>24</v>
      </c>
      <c r="C815" s="20" t="s">
        <v>48</v>
      </c>
      <c r="D815" s="24">
        <v>18.419499999999999</v>
      </c>
      <c r="E815" s="24">
        <v>20.780168028947401</v>
      </c>
      <c r="F815" s="24">
        <v>25.013760000000001</v>
      </c>
      <c r="G815" s="23">
        <v>24815.510699999999</v>
      </c>
      <c r="H815" s="23">
        <v>24122.206999999999</v>
      </c>
      <c r="I815" s="92">
        <v>26001.976699999999</v>
      </c>
      <c r="J815" s="93">
        <v>5.1109633419999998</v>
      </c>
      <c r="K815" s="94">
        <f t="shared" si="227"/>
        <v>-2.1463927824857998</v>
      </c>
      <c r="L815" s="94">
        <f t="shared" si="228"/>
        <v>-3.2985600000000002</v>
      </c>
      <c r="M815" s="94">
        <f t="shared" si="229"/>
        <v>-0.89653956944090674</v>
      </c>
      <c r="N815" s="94">
        <f t="shared" si="230"/>
        <v>-1.2305290099267068</v>
      </c>
      <c r="O815" s="95">
        <v>30</v>
      </c>
      <c r="P815" s="96">
        <f t="shared" si="234"/>
        <v>23.217334499019376</v>
      </c>
      <c r="Q815" s="97">
        <v>10.494289600736799</v>
      </c>
      <c r="R815" s="97">
        <v>0.27478469645100401</v>
      </c>
      <c r="S815" s="96">
        <f t="shared" si="235"/>
        <v>0.60792759257058637</v>
      </c>
      <c r="T815" s="98">
        <v>7564007</v>
      </c>
      <c r="U815" s="99">
        <f t="shared" si="236"/>
        <v>1756160.8067192405</v>
      </c>
      <c r="V815" s="100">
        <f t="shared" si="231"/>
        <v>3.7605014815230984</v>
      </c>
      <c r="W815" s="97">
        <v>2.6146023449569902</v>
      </c>
      <c r="X815" s="97">
        <v>3.1375228139483879</v>
      </c>
      <c r="Y815" s="96">
        <f t="shared" si="237"/>
        <v>0.50660632714215525</v>
      </c>
      <c r="Z815" s="100">
        <f t="shared" si="232"/>
        <v>3.1337512346025824</v>
      </c>
      <c r="AA815" s="93">
        <v>42.468391607558303</v>
      </c>
      <c r="AB815" s="95">
        <v>80</v>
      </c>
      <c r="AC815" s="114">
        <f t="shared" si="238"/>
        <v>80</v>
      </c>
      <c r="AD815" s="79">
        <f t="shared" si="245"/>
        <v>26.762442338300641</v>
      </c>
      <c r="AE815" s="79">
        <f t="shared" si="233"/>
        <v>26.762442338300641</v>
      </c>
      <c r="AF815" s="80">
        <f t="shared" si="239"/>
        <v>2024313.0118400243</v>
      </c>
      <c r="AG815" s="96">
        <f t="shared" si="240"/>
        <v>0.70075344535004302</v>
      </c>
      <c r="AH815" s="100">
        <f t="shared" si="241"/>
        <v>4.3347010427319619</v>
      </c>
    </row>
    <row r="816" spans="1:34">
      <c r="A816" s="20">
        <v>2024</v>
      </c>
      <c r="B816" s="20">
        <v>25</v>
      </c>
      <c r="C816" s="20" t="s">
        <v>48</v>
      </c>
      <c r="D816" s="24">
        <v>18.129519999999999</v>
      </c>
      <c r="E816" s="24">
        <v>21.4230418121053</v>
      </c>
      <c r="F816" s="24">
        <v>26.395878270000001</v>
      </c>
      <c r="G816" s="23">
        <v>25415.415099999998</v>
      </c>
      <c r="H816" s="23">
        <v>24617.999500000002</v>
      </c>
      <c r="I816" s="92">
        <v>26786.486199999999</v>
      </c>
      <c r="J816" s="93">
        <v>5.1109633419999998</v>
      </c>
      <c r="K816" s="94">
        <f t="shared" si="227"/>
        <v>-2.1982809136593997</v>
      </c>
      <c r="L816" s="94">
        <f t="shared" si="228"/>
        <v>-3.4359999999999999</v>
      </c>
      <c r="M816" s="94">
        <f t="shared" si="229"/>
        <v>-0.92427571594147107</v>
      </c>
      <c r="N816" s="94">
        <f t="shared" si="230"/>
        <v>-1.447593287600871</v>
      </c>
      <c r="O816" s="95">
        <v>30</v>
      </c>
      <c r="P816" s="96">
        <f t="shared" si="234"/>
        <v>24.288832867168384</v>
      </c>
      <c r="Q816" s="97">
        <v>10.494289600736799</v>
      </c>
      <c r="R816" s="97">
        <v>0.27478469645100401</v>
      </c>
      <c r="S816" s="96">
        <f t="shared" si="235"/>
        <v>0.63598393226021144</v>
      </c>
      <c r="T816" s="98">
        <v>7564007</v>
      </c>
      <c r="U816" s="99">
        <f t="shared" si="236"/>
        <v>1837209.0182909174</v>
      </c>
      <c r="V816" s="100">
        <f t="shared" si="231"/>
        <v>3.9340516020610146</v>
      </c>
      <c r="W816" s="97">
        <v>2.6146023449569902</v>
      </c>
      <c r="X816" s="97">
        <v>3.1375228139483879</v>
      </c>
      <c r="Y816" s="96">
        <f t="shared" si="237"/>
        <v>0.5299866102168429</v>
      </c>
      <c r="Z816" s="100">
        <f t="shared" si="232"/>
        <v>3.2783763350508455</v>
      </c>
      <c r="AA816" s="93">
        <v>44.326870318242101</v>
      </c>
      <c r="AB816" s="95">
        <v>80</v>
      </c>
      <c r="AC816" s="114">
        <f t="shared" si="238"/>
        <v>80</v>
      </c>
      <c r="AD816" s="79">
        <f t="shared" si="245"/>
        <v>28.904134596902388</v>
      </c>
      <c r="AE816" s="79">
        <f t="shared" si="233"/>
        <v>28.904134596902388</v>
      </c>
      <c r="AF816" s="80">
        <f t="shared" si="239"/>
        <v>2186310.7641991181</v>
      </c>
      <c r="AG816" s="96">
        <f t="shared" si="240"/>
        <v>0.75683196800964525</v>
      </c>
      <c r="AH816" s="100">
        <f t="shared" si="241"/>
        <v>4.6815899981277065</v>
      </c>
    </row>
    <row r="817" spans="1:34">
      <c r="A817" s="20">
        <v>2025</v>
      </c>
      <c r="B817" s="20">
        <v>26</v>
      </c>
      <c r="C817" s="20" t="s">
        <v>48</v>
      </c>
      <c r="D817" s="24">
        <v>17.99145</v>
      </c>
      <c r="E817" s="24">
        <v>21.195901480526299</v>
      </c>
      <c r="F817" s="24">
        <v>25.07551561</v>
      </c>
      <c r="G817" s="23">
        <v>26029.822</v>
      </c>
      <c r="H817" s="23">
        <v>25123.982199999999</v>
      </c>
      <c r="I817" s="92">
        <v>27594.665400000002</v>
      </c>
      <c r="J817" s="93">
        <v>5.1109633419999998</v>
      </c>
      <c r="K817" s="94">
        <f t="shared" si="227"/>
        <v>-2.2514234240680002</v>
      </c>
      <c r="L817" s="94">
        <f t="shared" si="228"/>
        <v>-3.5734400000000002</v>
      </c>
      <c r="M817" s="94">
        <f t="shared" si="229"/>
        <v>-0.91447597347582665</v>
      </c>
      <c r="N817" s="94">
        <f t="shared" si="230"/>
        <v>-1.6283760555438271</v>
      </c>
      <c r="O817" s="95">
        <v>30</v>
      </c>
      <c r="P817" s="96">
        <f t="shared" si="234"/>
        <v>25.078411596080617</v>
      </c>
      <c r="Q817" s="97">
        <v>10.494289600736799</v>
      </c>
      <c r="R817" s="97">
        <v>0.27478469645100401</v>
      </c>
      <c r="S817" s="96">
        <f t="shared" si="235"/>
        <v>0.65665842854370304</v>
      </c>
      <c r="T817" s="98">
        <v>7564007</v>
      </c>
      <c r="U817" s="99">
        <f t="shared" si="236"/>
        <v>1896932.8086163497</v>
      </c>
      <c r="V817" s="100">
        <f t="shared" si="231"/>
        <v>4.0619393223322184</v>
      </c>
      <c r="W817" s="97">
        <v>2.6146023449569902</v>
      </c>
      <c r="X817" s="97">
        <v>3.1375228139483879</v>
      </c>
      <c r="Y817" s="96">
        <f t="shared" si="237"/>
        <v>0.54721535711975255</v>
      </c>
      <c r="Z817" s="100">
        <f t="shared" si="232"/>
        <v>3.384949435276849</v>
      </c>
      <c r="AA817" s="93">
        <v>46.185349028925899</v>
      </c>
      <c r="AB817" s="95">
        <v>80</v>
      </c>
      <c r="AC817" s="114">
        <f t="shared" si="238"/>
        <v>80</v>
      </c>
      <c r="AD817" s="79">
        <f t="shared" si="245"/>
        <v>30.708152854946842</v>
      </c>
      <c r="AE817" s="79">
        <f t="shared" si="233"/>
        <v>30.708152854946842</v>
      </c>
      <c r="AF817" s="80">
        <f t="shared" si="239"/>
        <v>2322766.8315188792</v>
      </c>
      <c r="AG817" s="96">
        <f t="shared" si="240"/>
        <v>0.80406876328485943</v>
      </c>
      <c r="AH817" s="100">
        <f t="shared" si="241"/>
        <v>4.9737860438175101</v>
      </c>
    </row>
    <row r="818" spans="1:34">
      <c r="A818" s="20">
        <v>2026</v>
      </c>
      <c r="B818" s="20">
        <v>27</v>
      </c>
      <c r="C818" s="20" t="s">
        <v>48</v>
      </c>
      <c r="D818" s="24">
        <v>18.42708</v>
      </c>
      <c r="E818" s="24">
        <v>22.080563001579002</v>
      </c>
      <c r="F818" s="24">
        <v>24.982839999999999</v>
      </c>
      <c r="G818" s="23">
        <v>26659.0818</v>
      </c>
      <c r="H818" s="23">
        <v>25640.3645</v>
      </c>
      <c r="I818" s="92">
        <v>28427.228200000001</v>
      </c>
      <c r="J818" s="93">
        <v>5.1109633419999998</v>
      </c>
      <c r="K818" s="94">
        <f t="shared" si="227"/>
        <v>-2.3058506212092</v>
      </c>
      <c r="L818" s="94">
        <f t="shared" si="228"/>
        <v>-3.7108800000000004</v>
      </c>
      <c r="M818" s="94">
        <f t="shared" si="229"/>
        <v>-0.95264381014012445</v>
      </c>
      <c r="N818" s="94">
        <f t="shared" si="230"/>
        <v>-1.8584110893493251</v>
      </c>
      <c r="O818" s="95">
        <v>30</v>
      </c>
      <c r="P818" s="96">
        <f t="shared" si="234"/>
        <v>25.953349201801466</v>
      </c>
      <c r="Q818" s="97">
        <v>10.494289600736799</v>
      </c>
      <c r="R818" s="97">
        <v>0.27478469645100401</v>
      </c>
      <c r="S818" s="96">
        <f t="shared" si="235"/>
        <v>0.67956797969471106</v>
      </c>
      <c r="T818" s="98">
        <v>7564007</v>
      </c>
      <c r="U818" s="99">
        <f t="shared" si="236"/>
        <v>1963113.1503587069</v>
      </c>
      <c r="V818" s="100">
        <f t="shared" si="231"/>
        <v>4.2036525824264173</v>
      </c>
      <c r="W818" s="97">
        <v>2.6146023449569902</v>
      </c>
      <c r="X818" s="97">
        <v>3.1375228139483879</v>
      </c>
      <c r="Y818" s="96">
        <f t="shared" si="237"/>
        <v>0.56630664974559253</v>
      </c>
      <c r="Z818" s="100">
        <f t="shared" si="232"/>
        <v>3.5030438186886803</v>
      </c>
      <c r="AA818" s="93">
        <v>48.043827739609704</v>
      </c>
      <c r="AB818" s="95">
        <v>80</v>
      </c>
      <c r="AC818" s="114">
        <f t="shared" si="238"/>
        <v>80</v>
      </c>
      <c r="AD818" s="79">
        <f t="shared" si="245"/>
        <v>32.5417756284794</v>
      </c>
      <c r="AE818" s="79">
        <f t="shared" si="233"/>
        <v>32.5417756284794</v>
      </c>
      <c r="AF818" s="80">
        <f t="shared" si="239"/>
        <v>2461462.1864624755</v>
      </c>
      <c r="AG818" s="96">
        <f t="shared" si="240"/>
        <v>0.85208072944933588</v>
      </c>
      <c r="AH818" s="100">
        <f t="shared" si="241"/>
        <v>5.2707771198910738</v>
      </c>
    </row>
    <row r="819" spans="1:34">
      <c r="A819" s="20">
        <v>2027</v>
      </c>
      <c r="B819" s="20">
        <v>28</v>
      </c>
      <c r="C819" s="20" t="s">
        <v>48</v>
      </c>
      <c r="D819" s="24">
        <v>18.72494</v>
      </c>
      <c r="E819" s="24">
        <v>20.9859663005263</v>
      </c>
      <c r="F819" s="24">
        <v>23.284393619999999</v>
      </c>
      <c r="G819" s="23">
        <v>27303.553800000002</v>
      </c>
      <c r="H819" s="23">
        <v>26167.360199999999</v>
      </c>
      <c r="I819" s="92">
        <v>29284.9103</v>
      </c>
      <c r="J819" s="93">
        <v>5.1109633419999998</v>
      </c>
      <c r="K819" s="94">
        <f t="shared" si="227"/>
        <v>-2.3615935823772003</v>
      </c>
      <c r="L819" s="94">
        <f t="shared" si="228"/>
        <v>-3.8483200000000002</v>
      </c>
      <c r="M819" s="94">
        <f t="shared" si="229"/>
        <v>-0.90541853006990669</v>
      </c>
      <c r="N819" s="94">
        <f t="shared" si="230"/>
        <v>-2.0043687704471074</v>
      </c>
      <c r="O819" s="95">
        <v>30</v>
      </c>
      <c r="P819" s="96">
        <f t="shared" si="234"/>
        <v>26.437650249084548</v>
      </c>
      <c r="Q819" s="97">
        <v>10.494289600736799</v>
      </c>
      <c r="R819" s="97">
        <v>0.27478469645100401</v>
      </c>
      <c r="S819" s="96">
        <f t="shared" si="235"/>
        <v>0.69224902065428606</v>
      </c>
      <c r="T819" s="98">
        <v>7564007</v>
      </c>
      <c r="U819" s="99">
        <f t="shared" si="236"/>
        <v>1999745.7154762726</v>
      </c>
      <c r="V819" s="100">
        <f t="shared" si="231"/>
        <v>4.2820946105536395</v>
      </c>
      <c r="W819" s="97">
        <v>2.6146023449569902</v>
      </c>
      <c r="X819" s="97">
        <v>3.1375228139483879</v>
      </c>
      <c r="Y819" s="96">
        <f t="shared" si="237"/>
        <v>0.57687418387857181</v>
      </c>
      <c r="Z819" s="100">
        <f t="shared" si="232"/>
        <v>3.5684121754613667</v>
      </c>
      <c r="AA819" s="93">
        <v>49.902306450293501</v>
      </c>
      <c r="AB819" s="95">
        <v>80</v>
      </c>
      <c r="AC819" s="114">
        <f t="shared" si="238"/>
        <v>80</v>
      </c>
      <c r="AD819" s="79">
        <f t="shared" si="245"/>
        <v>33.929007482253667</v>
      </c>
      <c r="AE819" s="79">
        <f t="shared" si="233"/>
        <v>33.929007482253667</v>
      </c>
      <c r="AF819" s="80">
        <f t="shared" si="239"/>
        <v>2566392.500988191</v>
      </c>
      <c r="AG819" s="96">
        <f t="shared" si="240"/>
        <v>0.88840430144412463</v>
      </c>
      <c r="AH819" s="100">
        <f t="shared" si="241"/>
        <v>5.4954664545584322</v>
      </c>
    </row>
    <row r="820" spans="1:34">
      <c r="A820" s="20">
        <v>2028</v>
      </c>
      <c r="B820" s="20">
        <v>29</v>
      </c>
      <c r="C820" s="20" t="s">
        <v>48</v>
      </c>
      <c r="D820" s="24">
        <v>18.389869999999998</v>
      </c>
      <c r="E820" s="24">
        <v>21.650537810526298</v>
      </c>
      <c r="F820" s="24">
        <v>25.2056</v>
      </c>
      <c r="G820" s="23">
        <v>27963.605599999999</v>
      </c>
      <c r="H820" s="23">
        <v>26705.187399999999</v>
      </c>
      <c r="I820" s="92">
        <v>30168.469799999999</v>
      </c>
      <c r="J820" s="93">
        <v>5.1109633419999998</v>
      </c>
      <c r="K820" s="94">
        <f t="shared" si="227"/>
        <v>-2.4186841027664001</v>
      </c>
      <c r="L820" s="94">
        <f t="shared" si="228"/>
        <v>-3.98576</v>
      </c>
      <c r="M820" s="94">
        <f t="shared" si="229"/>
        <v>-0.93409080329734662</v>
      </c>
      <c r="N820" s="94">
        <f t="shared" si="230"/>
        <v>-2.227571564063747</v>
      </c>
      <c r="O820" s="95">
        <v>30</v>
      </c>
      <c r="P820" s="96">
        <f t="shared" si="234"/>
        <v>27.080948040263603</v>
      </c>
      <c r="Q820" s="97">
        <v>10.494289600736799</v>
      </c>
      <c r="R820" s="97">
        <v>0.27478469645100401</v>
      </c>
      <c r="S820" s="96">
        <f t="shared" si="235"/>
        <v>0.70909326595358935</v>
      </c>
      <c r="T820" s="98">
        <v>7564007</v>
      </c>
      <c r="U820" s="99">
        <f t="shared" si="236"/>
        <v>2048404.8054319017</v>
      </c>
      <c r="V820" s="100">
        <f t="shared" si="231"/>
        <v>4.3862892715252313</v>
      </c>
      <c r="W820" s="97">
        <v>2.6146023449569902</v>
      </c>
      <c r="X820" s="97">
        <v>3.1375228139483879</v>
      </c>
      <c r="Y820" s="96">
        <f t="shared" si="237"/>
        <v>0.59091105496132446</v>
      </c>
      <c r="Z820" s="100">
        <f t="shared" si="232"/>
        <v>3.6552410596043599</v>
      </c>
      <c r="AA820" s="93">
        <v>51.760785160977299</v>
      </c>
      <c r="AB820" s="95">
        <v>80</v>
      </c>
      <c r="AC820" s="114">
        <f t="shared" si="238"/>
        <v>80</v>
      </c>
      <c r="AD820" s="79">
        <f t="shared" si="245"/>
        <v>35.4194817186034</v>
      </c>
      <c r="AE820" s="79">
        <f t="shared" si="233"/>
        <v>35.4194817186034</v>
      </c>
      <c r="AF820" s="80">
        <f t="shared" si="239"/>
        <v>2679132.0765588814</v>
      </c>
      <c r="AG820" s="96">
        <f t="shared" si="240"/>
        <v>0.92743119380038741</v>
      </c>
      <c r="AH820" s="100">
        <f t="shared" si="241"/>
        <v>5.7368779126309315</v>
      </c>
    </row>
    <row r="821" spans="1:34">
      <c r="A821" s="20">
        <v>2029</v>
      </c>
      <c r="B821" s="20">
        <v>30</v>
      </c>
      <c r="C821" s="20" t="s">
        <v>48</v>
      </c>
      <c r="D821" s="24">
        <v>18.093360000000001</v>
      </c>
      <c r="E821" s="24">
        <v>21.499792801578899</v>
      </c>
      <c r="F821" s="24">
        <v>24.073969999999999</v>
      </c>
      <c r="G821" s="23">
        <v>28639.613799999999</v>
      </c>
      <c r="H821" s="23">
        <v>27254.068800000001</v>
      </c>
      <c r="I821" s="92">
        <v>31078.6872</v>
      </c>
      <c r="J821" s="93">
        <v>5.1109633419999998</v>
      </c>
      <c r="K821" s="94">
        <f t="shared" si="227"/>
        <v>-2.4771547560172</v>
      </c>
      <c r="L821" s="94">
        <f t="shared" si="228"/>
        <v>-4.1232000000000006</v>
      </c>
      <c r="M821" s="94">
        <f t="shared" si="229"/>
        <v>-0.92758706063132002</v>
      </c>
      <c r="N821" s="94">
        <f t="shared" si="230"/>
        <v>-2.4169784746485208</v>
      </c>
      <c r="O821" s="95">
        <v>30</v>
      </c>
      <c r="P821" s="96">
        <f t="shared" si="234"/>
        <v>27.543386043997089</v>
      </c>
      <c r="Q821" s="97">
        <v>10.494289600736799</v>
      </c>
      <c r="R821" s="97">
        <v>0.27478469645100401</v>
      </c>
      <c r="S821" s="96">
        <f t="shared" si="235"/>
        <v>0.72120184036098822</v>
      </c>
      <c r="T821" s="98">
        <v>7564007</v>
      </c>
      <c r="U821" s="99">
        <f t="shared" si="236"/>
        <v>2083383.6484049626</v>
      </c>
      <c r="V821" s="100">
        <f t="shared" si="231"/>
        <v>4.4611901520817741</v>
      </c>
      <c r="W821" s="97">
        <v>2.6146023449569902</v>
      </c>
      <c r="X821" s="97">
        <v>3.1375228139483879</v>
      </c>
      <c r="Y821" s="96">
        <f t="shared" si="237"/>
        <v>0.60100153363415698</v>
      </c>
      <c r="Z821" s="100">
        <f t="shared" si="232"/>
        <v>3.7176584600681455</v>
      </c>
      <c r="AA821" s="93">
        <v>53.619263871661097</v>
      </c>
      <c r="AB821" s="95">
        <v>80</v>
      </c>
      <c r="AC821" s="114">
        <f t="shared" si="238"/>
        <v>80</v>
      </c>
      <c r="AD821" s="79">
        <f t="shared" si="245"/>
        <v>36.673341806187054</v>
      </c>
      <c r="AE821" s="79">
        <f t="shared" si="233"/>
        <v>36.673341806187054</v>
      </c>
      <c r="AF821" s="80">
        <f t="shared" si="239"/>
        <v>2773974.1413539154</v>
      </c>
      <c r="AG821" s="96">
        <f t="shared" si="240"/>
        <v>0.96026253128649164</v>
      </c>
      <c r="AH821" s="100">
        <f t="shared" si="241"/>
        <v>5.9399650808491504</v>
      </c>
    </row>
    <row r="822" spans="1:34">
      <c r="A822" s="20">
        <v>2030</v>
      </c>
      <c r="B822" s="20">
        <v>31</v>
      </c>
      <c r="C822" s="20" t="s">
        <v>48</v>
      </c>
      <c r="D822" s="24">
        <v>17.798030000000001</v>
      </c>
      <c r="E822" s="24">
        <v>20.5314580452632</v>
      </c>
      <c r="F822" s="24">
        <v>23.726195799999999</v>
      </c>
      <c r="G822" s="23">
        <v>29331.9643</v>
      </c>
      <c r="H822" s="23">
        <v>27814.231599999999</v>
      </c>
      <c r="I822" s="92">
        <v>32016.366999999998</v>
      </c>
      <c r="J822" s="93">
        <v>5.1109633419999998</v>
      </c>
      <c r="K822" s="94">
        <f t="shared" si="227"/>
        <v>-2.5370389201641999</v>
      </c>
      <c r="L822" s="94">
        <f t="shared" si="228"/>
        <v>-4.2606400000000004</v>
      </c>
      <c r="M822" s="94">
        <f t="shared" si="229"/>
        <v>-0.88580922590483557</v>
      </c>
      <c r="N822" s="94">
        <f t="shared" si="230"/>
        <v>-2.5725248040690358</v>
      </c>
      <c r="O822" s="95">
        <v>30</v>
      </c>
      <c r="P822" s="96">
        <f t="shared" si="234"/>
        <v>27.872167598404683</v>
      </c>
      <c r="Q822" s="97">
        <v>10.494289600736799</v>
      </c>
      <c r="R822" s="97">
        <v>0.27478469645100401</v>
      </c>
      <c r="S822" s="96">
        <f t="shared" si="235"/>
        <v>0.72981072605633224</v>
      </c>
      <c r="T822" s="98">
        <v>7564007</v>
      </c>
      <c r="U822" s="99">
        <f t="shared" si="236"/>
        <v>2108252.7081950624</v>
      </c>
      <c r="V822" s="100">
        <f t="shared" si="231"/>
        <v>4.5144427561866713</v>
      </c>
      <c r="W822" s="97">
        <v>2.6146023449569902</v>
      </c>
      <c r="X822" s="97">
        <v>3.1375228139483879</v>
      </c>
      <c r="Y822" s="96">
        <f t="shared" si="237"/>
        <v>0.60817560504694346</v>
      </c>
      <c r="Z822" s="100">
        <f t="shared" si="232"/>
        <v>3.7620356301555598</v>
      </c>
      <c r="AA822" s="93">
        <v>55.477742582344497</v>
      </c>
      <c r="AB822" s="95">
        <v>80</v>
      </c>
      <c r="AC822" s="114">
        <f t="shared" si="238"/>
        <v>80</v>
      </c>
      <c r="AD822" s="79">
        <f t="shared" si="245"/>
        <v>37.737791083124321</v>
      </c>
      <c r="AE822" s="79">
        <f t="shared" si="233"/>
        <v>37.737791083124321</v>
      </c>
      <c r="AF822" s="80">
        <f t="shared" si="239"/>
        <v>2854489.1591728996</v>
      </c>
      <c r="AG822" s="96">
        <f t="shared" si="240"/>
        <v>0.98813429608228698</v>
      </c>
      <c r="AH822" s="100">
        <f t="shared" si="241"/>
        <v>6.1123734631764952</v>
      </c>
    </row>
    <row r="823" spans="1:34">
      <c r="A823" s="20">
        <v>2031</v>
      </c>
      <c r="B823" s="20">
        <v>32</v>
      </c>
      <c r="C823" s="20" t="s">
        <v>48</v>
      </c>
      <c r="D823" s="24">
        <v>18.34328</v>
      </c>
      <c r="E823" s="24">
        <v>21.221653833157902</v>
      </c>
      <c r="F823" s="24">
        <v>24.770782659999998</v>
      </c>
      <c r="G823" s="23">
        <v>30041.052100000001</v>
      </c>
      <c r="H823" s="23">
        <v>28385.907599999999</v>
      </c>
      <c r="I823" s="92">
        <v>32982.337599999999</v>
      </c>
      <c r="J823" s="93">
        <v>5.1109633419999998</v>
      </c>
      <c r="K823" s="94">
        <f t="shared" si="227"/>
        <v>-2.5983707603374002</v>
      </c>
      <c r="L823" s="94">
        <f t="shared" si="228"/>
        <v>-4.3980800000000002</v>
      </c>
      <c r="M823" s="94">
        <f t="shared" si="229"/>
        <v>-0.91558703297776456</v>
      </c>
      <c r="N823" s="94">
        <f t="shared" si="230"/>
        <v>-2.8010744513151651</v>
      </c>
      <c r="O823" s="95">
        <v>30</v>
      </c>
      <c r="P823" s="96">
        <f t="shared" si="234"/>
        <v>28.282015734486933</v>
      </c>
      <c r="Q823" s="97">
        <v>10.494289600736799</v>
      </c>
      <c r="R823" s="97">
        <v>0.27478469645100401</v>
      </c>
      <c r="S823" s="96">
        <f t="shared" si="235"/>
        <v>0.74054227625640145</v>
      </c>
      <c r="T823" s="98">
        <v>7564007</v>
      </c>
      <c r="U823" s="99">
        <f t="shared" si="236"/>
        <v>2139253.6498976932</v>
      </c>
      <c r="V823" s="100">
        <f t="shared" si="231"/>
        <v>4.5808256789550823</v>
      </c>
      <c r="W823" s="97">
        <v>2.6146023449569902</v>
      </c>
      <c r="X823" s="97">
        <v>3.3989830484440873</v>
      </c>
      <c r="Y823" s="96">
        <f t="shared" si="237"/>
        <v>0.56964790481261651</v>
      </c>
      <c r="Z823" s="100">
        <f t="shared" si="232"/>
        <v>3.5237120607346792</v>
      </c>
      <c r="AA823" s="93">
        <v>57.336221293028302</v>
      </c>
      <c r="AB823" s="95">
        <v>90</v>
      </c>
      <c r="AC823" s="114">
        <f t="shared" si="238"/>
        <v>90</v>
      </c>
      <c r="AD823" s="79">
        <f t="shared" si="245"/>
        <v>39.127552580415717</v>
      </c>
      <c r="AE823" s="79">
        <f t="shared" si="233"/>
        <v>39.127552580415717</v>
      </c>
      <c r="AF823" s="80">
        <f t="shared" si="239"/>
        <v>2959610.8161113258</v>
      </c>
      <c r="AG823" s="96">
        <f t="shared" si="240"/>
        <v>1.0245241047974665</v>
      </c>
      <c r="AH823" s="100">
        <f t="shared" si="241"/>
        <v>6.3374725230943687</v>
      </c>
    </row>
    <row r="824" spans="1:34">
      <c r="A824" s="20">
        <v>2032</v>
      </c>
      <c r="B824" s="20">
        <v>33</v>
      </c>
      <c r="C824" s="20" t="s">
        <v>48</v>
      </c>
      <c r="D824" s="24">
        <v>18.76333</v>
      </c>
      <c r="E824" s="24">
        <v>21.390952310526298</v>
      </c>
      <c r="F824" s="24">
        <v>24.968312749999999</v>
      </c>
      <c r="G824" s="23">
        <v>30767.2817</v>
      </c>
      <c r="H824" s="23">
        <v>28969.3334</v>
      </c>
      <c r="I824" s="92">
        <v>33977.452700000002</v>
      </c>
      <c r="J824" s="93">
        <v>5.1109633419999998</v>
      </c>
      <c r="K824" s="94">
        <f t="shared" si="227"/>
        <v>-2.6611852633597999</v>
      </c>
      <c r="L824" s="94">
        <f t="shared" si="228"/>
        <v>-4.53552</v>
      </c>
      <c r="M824" s="94">
        <f t="shared" si="229"/>
        <v>-0.92289124648534671</v>
      </c>
      <c r="N824" s="94">
        <f t="shared" si="230"/>
        <v>-3.0086331678451468</v>
      </c>
      <c r="O824" s="95">
        <v>30</v>
      </c>
      <c r="P824" s="96">
        <f t="shared" si="234"/>
        <v>28.588878725364253</v>
      </c>
      <c r="Q824" s="97">
        <v>10.494289600736799</v>
      </c>
      <c r="R824" s="97">
        <v>0.27478469645100401</v>
      </c>
      <c r="S824" s="96">
        <f t="shared" si="235"/>
        <v>0.74857724165266337</v>
      </c>
      <c r="T824" s="98">
        <v>7564007</v>
      </c>
      <c r="U824" s="99">
        <f t="shared" si="236"/>
        <v>2162464.7880080626</v>
      </c>
      <c r="V824" s="100">
        <f t="shared" si="231"/>
        <v>4.6305281429423886</v>
      </c>
      <c r="W824" s="97">
        <v>2.6146023449569902</v>
      </c>
      <c r="X824" s="97">
        <v>3.3989830484440873</v>
      </c>
      <c r="Y824" s="96">
        <f t="shared" si="237"/>
        <v>0.57582864742512563</v>
      </c>
      <c r="Z824" s="100">
        <f t="shared" si="232"/>
        <v>3.5619447253402989</v>
      </c>
      <c r="AA824" s="93">
        <v>59.1947000037121</v>
      </c>
      <c r="AB824" s="95">
        <v>90</v>
      </c>
      <c r="AC824" s="114">
        <f t="shared" si="238"/>
        <v>90</v>
      </c>
      <c r="AD824" s="79">
        <f t="shared" si="245"/>
        <v>40.35857457118167</v>
      </c>
      <c r="AE824" s="79">
        <f t="shared" si="233"/>
        <v>40.35857457118167</v>
      </c>
      <c r="AF824" s="80">
        <f t="shared" si="239"/>
        <v>3052725.4056644016</v>
      </c>
      <c r="AG824" s="96">
        <f t="shared" si="240"/>
        <v>1.0567574447305843</v>
      </c>
      <c r="AH824" s="100">
        <f t="shared" si="241"/>
        <v>6.5368606147919053</v>
      </c>
    </row>
    <row r="825" spans="1:34">
      <c r="A825" s="20">
        <v>2033</v>
      </c>
      <c r="B825" s="20">
        <v>34</v>
      </c>
      <c r="C825" s="20" t="s">
        <v>48</v>
      </c>
      <c r="D825" s="24">
        <v>18.86656</v>
      </c>
      <c r="E825" s="24">
        <v>21.7299806647368</v>
      </c>
      <c r="F825" s="24">
        <v>24.669667759999999</v>
      </c>
      <c r="G825" s="23">
        <v>31511.0677</v>
      </c>
      <c r="H825" s="23">
        <v>29564.750599999999</v>
      </c>
      <c r="I825" s="92">
        <v>35002.591500000002</v>
      </c>
      <c r="J825" s="93">
        <v>5.1109633419999998</v>
      </c>
      <c r="K825" s="94">
        <f t="shared" si="227"/>
        <v>-2.7255182896438002</v>
      </c>
      <c r="L825" s="94">
        <f t="shared" si="228"/>
        <v>-4.6729599999999998</v>
      </c>
      <c r="M825" s="94">
        <f t="shared" si="229"/>
        <v>-0.93751828579940455</v>
      </c>
      <c r="N825" s="94">
        <f t="shared" si="230"/>
        <v>-3.2250332334432046</v>
      </c>
      <c r="O825" s="95">
        <v>30</v>
      </c>
      <c r="P825" s="96">
        <f t="shared" si="234"/>
        <v>28.852965909982302</v>
      </c>
      <c r="Q825" s="97">
        <v>10.494289600736799</v>
      </c>
      <c r="R825" s="97">
        <v>0.27478469645100401</v>
      </c>
      <c r="S825" s="96">
        <f t="shared" si="235"/>
        <v>0.75549215629888922</v>
      </c>
      <c r="T825" s="98">
        <v>7564007</v>
      </c>
      <c r="U825" s="99">
        <f t="shared" si="236"/>
        <v>2182440.3611386749</v>
      </c>
      <c r="V825" s="100">
        <f t="shared" si="231"/>
        <v>4.6733022283590149</v>
      </c>
      <c r="W825" s="97">
        <v>2.6146023449569902</v>
      </c>
      <c r="X825" s="97">
        <v>3.3989830484440873</v>
      </c>
      <c r="Y825" s="96">
        <f t="shared" si="237"/>
        <v>0.58114781253760706</v>
      </c>
      <c r="Z825" s="100">
        <f t="shared" si="232"/>
        <v>3.5948478679684737</v>
      </c>
      <c r="AA825" s="93">
        <v>61.053178714395898</v>
      </c>
      <c r="AB825" s="95">
        <v>90</v>
      </c>
      <c r="AC825" s="114">
        <f t="shared" si="238"/>
        <v>90</v>
      </c>
      <c r="AD825" s="79">
        <f t="shared" si="245"/>
        <v>41.491066394367849</v>
      </c>
      <c r="AE825" s="79">
        <f t="shared" si="233"/>
        <v>41.491066394367849</v>
      </c>
      <c r="AF825" s="80">
        <f t="shared" si="239"/>
        <v>3138387.1664446318</v>
      </c>
      <c r="AG825" s="96">
        <f t="shared" si="240"/>
        <v>1.0864108499354121</v>
      </c>
      <c r="AH825" s="100">
        <f t="shared" si="241"/>
        <v>6.7202898184795341</v>
      </c>
    </row>
    <row r="826" spans="1:34">
      <c r="A826" s="20">
        <v>2034</v>
      </c>
      <c r="B826" s="20">
        <v>35</v>
      </c>
      <c r="C826" s="20" t="s">
        <v>48</v>
      </c>
      <c r="D826" s="24">
        <v>18.975380000000001</v>
      </c>
      <c r="E826" s="24">
        <v>21.766082990000001</v>
      </c>
      <c r="F826" s="24">
        <v>25.326765519999999</v>
      </c>
      <c r="G826" s="23">
        <v>32272.834299999999</v>
      </c>
      <c r="H826" s="23">
        <v>30172.405699999999</v>
      </c>
      <c r="I826" s="92">
        <v>36058.660000000003</v>
      </c>
      <c r="J826" s="93">
        <v>5.1109633419999998</v>
      </c>
      <c r="K826" s="94">
        <f t="shared" si="227"/>
        <v>-2.7914065299441999</v>
      </c>
      <c r="L826" s="94">
        <f t="shared" si="228"/>
        <v>-4.8104000000000005</v>
      </c>
      <c r="M826" s="94">
        <f t="shared" si="229"/>
        <v>-0.93907588452056012</v>
      </c>
      <c r="N826" s="94">
        <f t="shared" si="230"/>
        <v>-3.4299190724647608</v>
      </c>
      <c r="O826" s="95">
        <v>30</v>
      </c>
      <c r="P826" s="96">
        <f t="shared" si="234"/>
        <v>29.058798255899035</v>
      </c>
      <c r="Q826" s="97">
        <v>10.494289600736799</v>
      </c>
      <c r="R826" s="97">
        <v>0.27478469645100401</v>
      </c>
      <c r="S826" s="96">
        <f t="shared" si="235"/>
        <v>0.76088171393874671</v>
      </c>
      <c r="T826" s="98">
        <v>7564007</v>
      </c>
      <c r="U826" s="99">
        <f t="shared" si="236"/>
        <v>2198009.5341920806</v>
      </c>
      <c r="V826" s="100">
        <f t="shared" si="231"/>
        <v>4.7066408031121991</v>
      </c>
      <c r="W826" s="97">
        <v>2.6146023449569902</v>
      </c>
      <c r="X826" s="97">
        <v>3.3989830484440873</v>
      </c>
      <c r="Y826" s="96">
        <f t="shared" si="237"/>
        <v>0.58529362610672819</v>
      </c>
      <c r="Z826" s="100">
        <f t="shared" si="232"/>
        <v>3.6204929254709222</v>
      </c>
      <c r="AA826" s="93">
        <v>62.911657425079703</v>
      </c>
      <c r="AB826" s="95">
        <v>90</v>
      </c>
      <c r="AC826" s="114">
        <f t="shared" si="238"/>
        <v>90</v>
      </c>
      <c r="AD826" s="79">
        <f t="shared" si="245"/>
        <v>42.509549017532187</v>
      </c>
      <c r="AE826" s="79">
        <f t="shared" si="233"/>
        <v>42.509549017532187</v>
      </c>
      <c r="AF826" s="80">
        <f t="shared" si="239"/>
        <v>3215425.2633545659</v>
      </c>
      <c r="AG826" s="96">
        <f t="shared" si="240"/>
        <v>1.1130790141556168</v>
      </c>
      <c r="AH826" s="100">
        <f t="shared" si="241"/>
        <v>6.8852530020644878</v>
      </c>
    </row>
    <row r="827" spans="1:34">
      <c r="A827" s="20">
        <v>2035</v>
      </c>
      <c r="B827" s="20">
        <v>36</v>
      </c>
      <c r="C827" s="20" t="s">
        <v>48</v>
      </c>
      <c r="D827" s="24">
        <v>19.20307</v>
      </c>
      <c r="E827" s="24">
        <v>21.9410955810526</v>
      </c>
      <c r="F827" s="24">
        <v>24.210557529999999</v>
      </c>
      <c r="G827" s="23">
        <v>33053.016300000003</v>
      </c>
      <c r="H827" s="23">
        <v>30792.5501</v>
      </c>
      <c r="I827" s="92">
        <v>37146.591200000003</v>
      </c>
      <c r="J827" s="93">
        <v>5.1109633419999998</v>
      </c>
      <c r="K827" s="94">
        <f t="shared" si="227"/>
        <v>-2.8588875918522003</v>
      </c>
      <c r="L827" s="94">
        <f t="shared" si="228"/>
        <v>-4.9478400000000002</v>
      </c>
      <c r="M827" s="94">
        <f t="shared" si="229"/>
        <v>-0.94662662774893347</v>
      </c>
      <c r="N827" s="94">
        <f t="shared" si="230"/>
        <v>-3.6423908776011342</v>
      </c>
      <c r="O827" s="95">
        <v>30</v>
      </c>
      <c r="P827" s="96">
        <f t="shared" si="234"/>
        <v>29.234362204108081</v>
      </c>
      <c r="Q827" s="97">
        <v>10.494289600736799</v>
      </c>
      <c r="R827" s="97">
        <v>0.27478469645100401</v>
      </c>
      <c r="S827" s="96">
        <f t="shared" si="235"/>
        <v>0.76547871745701968</v>
      </c>
      <c r="T827" s="98">
        <v>7564007</v>
      </c>
      <c r="U827" s="99">
        <f t="shared" si="236"/>
        <v>2211289.2035240894</v>
      </c>
      <c r="V827" s="100">
        <f t="shared" si="231"/>
        <v>4.7350768187698131</v>
      </c>
      <c r="W827" s="97">
        <v>2.6146023449569902</v>
      </c>
      <c r="X827" s="97">
        <v>3.3989830484440873</v>
      </c>
      <c r="Y827" s="96">
        <f t="shared" si="237"/>
        <v>0.5888297826592459</v>
      </c>
      <c r="Z827" s="100">
        <f t="shared" si="232"/>
        <v>3.6423667836690869</v>
      </c>
      <c r="AA827" s="93">
        <v>64.770136135763593</v>
      </c>
      <c r="AB827" s="95">
        <v>90</v>
      </c>
      <c r="AC827" s="114">
        <f t="shared" si="238"/>
        <v>90</v>
      </c>
      <c r="AD827" s="79">
        <f t="shared" si="245"/>
        <v>43.442008881668329</v>
      </c>
      <c r="AE827" s="79">
        <f t="shared" si="233"/>
        <v>43.442008881668329</v>
      </c>
      <c r="AF827" s="80">
        <f t="shared" si="239"/>
        <v>3285956.5927500143</v>
      </c>
      <c r="AG827" s="96">
        <f t="shared" si="240"/>
        <v>1.1374947402759827</v>
      </c>
      <c r="AH827" s="100">
        <f t="shared" si="241"/>
        <v>7.0362831171146416</v>
      </c>
    </row>
    <row r="828" spans="1:34">
      <c r="A828" s="20">
        <v>2036</v>
      </c>
      <c r="B828" s="20">
        <v>37</v>
      </c>
      <c r="C828" s="20" t="s">
        <v>48</v>
      </c>
      <c r="D828" s="24">
        <v>18.300429999999999</v>
      </c>
      <c r="E828" s="24">
        <v>21.718489705263199</v>
      </c>
      <c r="F828" s="24">
        <v>24.30688292</v>
      </c>
      <c r="G828" s="23">
        <v>33852.058900000004</v>
      </c>
      <c r="H828" s="23">
        <v>31425.440500000001</v>
      </c>
      <c r="I828" s="92">
        <v>38267.346599999997</v>
      </c>
      <c r="J828" s="93">
        <v>5.1109633419999998</v>
      </c>
      <c r="K828" s="94">
        <f t="shared" si="227"/>
        <v>-2.9279999824966003</v>
      </c>
      <c r="L828" s="94">
        <f t="shared" si="228"/>
        <v>-5.08528</v>
      </c>
      <c r="M828" s="94">
        <f t="shared" si="229"/>
        <v>-0.93702251984387552</v>
      </c>
      <c r="N828" s="94">
        <f t="shared" si="230"/>
        <v>-3.8393391603404758</v>
      </c>
      <c r="O828" s="95">
        <v>30</v>
      </c>
      <c r="P828" s="96">
        <f t="shared" si="234"/>
        <v>29.368351088776784</v>
      </c>
      <c r="Q828" s="97">
        <v>10.494289600736799</v>
      </c>
      <c r="R828" s="97">
        <v>0.27478469645100401</v>
      </c>
      <c r="S828" s="96">
        <f t="shared" si="235"/>
        <v>0.76898711072633763</v>
      </c>
      <c r="T828" s="98">
        <v>7564007</v>
      </c>
      <c r="U828" s="99">
        <f t="shared" si="236"/>
        <v>2221424.132139652</v>
      </c>
      <c r="V828" s="100">
        <f t="shared" si="231"/>
        <v>4.7567789396280684</v>
      </c>
      <c r="W828" s="97">
        <v>2.6146023449569902</v>
      </c>
      <c r="X828" s="97">
        <v>3.3989830484440873</v>
      </c>
      <c r="Y828" s="96">
        <f t="shared" si="237"/>
        <v>0.59152854671256738</v>
      </c>
      <c r="Z828" s="100">
        <f t="shared" si="232"/>
        <v>3.659060722790823</v>
      </c>
      <c r="AA828" s="93">
        <v>66.628614846447405</v>
      </c>
      <c r="AB828" s="95">
        <v>90</v>
      </c>
      <c r="AC828" s="114">
        <f t="shared" si="238"/>
        <v>90</v>
      </c>
      <c r="AD828" s="79">
        <f t="shared" si="245"/>
        <v>44.277139320943618</v>
      </c>
      <c r="AE828" s="79">
        <f t="shared" si="233"/>
        <v>44.277139320943618</v>
      </c>
      <c r="AF828" s="80">
        <f t="shared" si="239"/>
        <v>3349125.9176359279</v>
      </c>
      <c r="AG828" s="96">
        <f t="shared" si="240"/>
        <v>1.1593619721691395</v>
      </c>
      <c r="AH828" s="100">
        <f t="shared" si="241"/>
        <v>7.1715488279262072</v>
      </c>
    </row>
    <row r="829" spans="1:34">
      <c r="A829" s="20">
        <v>2037</v>
      </c>
      <c r="B829" s="20">
        <v>38</v>
      </c>
      <c r="C829" s="20" t="s">
        <v>48</v>
      </c>
      <c r="D829" s="24">
        <v>18.817589999999999</v>
      </c>
      <c r="E829" s="24">
        <v>21.319578510526298</v>
      </c>
      <c r="F829" s="24">
        <v>24.36356</v>
      </c>
      <c r="G829" s="23">
        <v>34670.418100000003</v>
      </c>
      <c r="H829" s="23">
        <v>32071.339</v>
      </c>
      <c r="I829" s="92">
        <v>39421.916499999999</v>
      </c>
      <c r="J829" s="93">
        <v>5.1109633419999998</v>
      </c>
      <c r="K829" s="94">
        <f t="shared" si="227"/>
        <v>-2.9987831431414005</v>
      </c>
      <c r="L829" s="94">
        <f t="shared" si="228"/>
        <v>-5.2227200000000007</v>
      </c>
      <c r="M829" s="94">
        <f t="shared" si="229"/>
        <v>-0.91981189525814666</v>
      </c>
      <c r="N829" s="94">
        <f t="shared" si="230"/>
        <v>-4.0303516963995483</v>
      </c>
      <c r="O829" s="95">
        <v>30</v>
      </c>
      <c r="P829" s="96">
        <f t="shared" si="234"/>
        <v>29.476263397248214</v>
      </c>
      <c r="Q829" s="97">
        <v>10.494289600736799</v>
      </c>
      <c r="R829" s="97">
        <v>0.27478469645100401</v>
      </c>
      <c r="S829" s="96">
        <f t="shared" si="235"/>
        <v>0.77181270941427227</v>
      </c>
      <c r="T829" s="98">
        <v>7564007</v>
      </c>
      <c r="U829" s="99">
        <f t="shared" si="236"/>
        <v>2229586.6267062929</v>
      </c>
      <c r="V829" s="100">
        <f t="shared" si="231"/>
        <v>4.7742574488815137</v>
      </c>
      <c r="W829" s="97">
        <v>2.6146023449569902</v>
      </c>
      <c r="X829" s="97">
        <v>3.3989830484440873</v>
      </c>
      <c r="Y829" s="96">
        <f t="shared" si="237"/>
        <v>0.59370208416482484</v>
      </c>
      <c r="Z829" s="100">
        <f t="shared" si="232"/>
        <v>3.6725057299088562</v>
      </c>
      <c r="AA829" s="93">
        <v>68.487093557130706</v>
      </c>
      <c r="AB829" s="95">
        <v>90</v>
      </c>
      <c r="AC829" s="114">
        <f t="shared" si="238"/>
        <v>90</v>
      </c>
      <c r="AD829" s="79">
        <f t="shared" si="245"/>
        <v>45.030438822701136</v>
      </c>
      <c r="AE829" s="79">
        <f t="shared" si="233"/>
        <v>45.030438822701136</v>
      </c>
      <c r="AF829" s="80">
        <f t="shared" si="239"/>
        <v>3406105.5446798312</v>
      </c>
      <c r="AG829" s="96">
        <f t="shared" si="240"/>
        <v>1.179086525502659</v>
      </c>
      <c r="AH829" s="100">
        <f t="shared" si="241"/>
        <v>7.2935604176937314</v>
      </c>
    </row>
    <row r="830" spans="1:34">
      <c r="A830" s="20">
        <v>2038</v>
      </c>
      <c r="B830" s="20">
        <v>39</v>
      </c>
      <c r="C830" s="20" t="s">
        <v>48</v>
      </c>
      <c r="D830" s="24">
        <v>18.82546</v>
      </c>
      <c r="E830" s="24">
        <v>21.7227694263158</v>
      </c>
      <c r="F830" s="24">
        <v>24.804379999999998</v>
      </c>
      <c r="G830" s="23">
        <v>35508.560700000002</v>
      </c>
      <c r="H830" s="23">
        <v>32730.5128</v>
      </c>
      <c r="I830" s="92">
        <v>40611.321100000001</v>
      </c>
      <c r="J830" s="93">
        <v>5.1109633419999998</v>
      </c>
      <c r="K830" s="94">
        <f t="shared" si="227"/>
        <v>-3.0712774491858004</v>
      </c>
      <c r="L830" s="94">
        <f t="shared" si="228"/>
        <v>-5.3601600000000005</v>
      </c>
      <c r="M830" s="94">
        <f t="shared" si="229"/>
        <v>-0.93720716412896887</v>
      </c>
      <c r="N830" s="94">
        <f t="shared" si="230"/>
        <v>-4.2576812713147696</v>
      </c>
      <c r="O830" s="95">
        <v>30</v>
      </c>
      <c r="P830" s="96">
        <f t="shared" si="234"/>
        <v>29.581274509660666</v>
      </c>
      <c r="Q830" s="97">
        <v>10.494289600736799</v>
      </c>
      <c r="R830" s="97">
        <v>0.27478469645100401</v>
      </c>
      <c r="S830" s="96">
        <f t="shared" si="235"/>
        <v>0.77456234257154788</v>
      </c>
      <c r="T830" s="98">
        <v>7564007</v>
      </c>
      <c r="U830" s="99">
        <f t="shared" si="236"/>
        <v>2237529.6745999483</v>
      </c>
      <c r="V830" s="100">
        <f t="shared" si="231"/>
        <v>4.7912660526822677</v>
      </c>
      <c r="W830" s="97">
        <v>2.6146023449569902</v>
      </c>
      <c r="X830" s="97">
        <v>3.3989830484440873</v>
      </c>
      <c r="Y830" s="96">
        <f t="shared" si="237"/>
        <v>0.59581718659349847</v>
      </c>
      <c r="Z830" s="100">
        <f t="shared" si="232"/>
        <v>3.6855892712940514</v>
      </c>
      <c r="AA830" s="93">
        <v>70.345572267814504</v>
      </c>
      <c r="AB830" s="95">
        <v>90</v>
      </c>
      <c r="AC830" s="114">
        <f t="shared" si="238"/>
        <v>90</v>
      </c>
      <c r="AD830" s="79">
        <f t="shared" si="245"/>
        <v>45.725082767079151</v>
      </c>
      <c r="AE830" s="79">
        <f t="shared" si="233"/>
        <v>45.725082767079151</v>
      </c>
      <c r="AF830" s="80">
        <f t="shared" si="239"/>
        <v>3458648.4612576603</v>
      </c>
      <c r="AG830" s="96">
        <f t="shared" si="240"/>
        <v>1.1972752293272646</v>
      </c>
      <c r="AH830" s="100">
        <f t="shared" si="241"/>
        <v>7.4060715925693366</v>
      </c>
    </row>
    <row r="831" spans="1:34">
      <c r="A831" s="20">
        <v>2039</v>
      </c>
      <c r="B831" s="20">
        <v>40</v>
      </c>
      <c r="C831" s="20" t="s">
        <v>48</v>
      </c>
      <c r="D831" s="24">
        <v>19.252289999999999</v>
      </c>
      <c r="E831" s="24">
        <v>21.9776989210526</v>
      </c>
      <c r="F831" s="24">
        <v>24.955980189999998</v>
      </c>
      <c r="G831" s="23">
        <v>36366.964999999997</v>
      </c>
      <c r="H831" s="23">
        <v>33403.234900000003</v>
      </c>
      <c r="I831" s="92">
        <v>41836.611400000002</v>
      </c>
      <c r="J831" s="93">
        <v>5.1109633419999998</v>
      </c>
      <c r="K831" s="94">
        <f t="shared" si="227"/>
        <v>-3.1455242707099997</v>
      </c>
      <c r="L831" s="94">
        <f t="shared" si="228"/>
        <v>-5.4976000000000003</v>
      </c>
      <c r="M831" s="94">
        <f t="shared" si="229"/>
        <v>-0.94820584224989335</v>
      </c>
      <c r="N831" s="94">
        <f t="shared" si="230"/>
        <v>-4.4803667709598933</v>
      </c>
      <c r="O831" s="95">
        <v>30</v>
      </c>
      <c r="P831" s="96">
        <f t="shared" si="234"/>
        <v>29.663929712209573</v>
      </c>
      <c r="Q831" s="97">
        <v>10.494289600736799</v>
      </c>
      <c r="R831" s="97">
        <v>0.27478469645100401</v>
      </c>
      <c r="S831" s="96">
        <f t="shared" si="235"/>
        <v>0.7767266038609355</v>
      </c>
      <c r="T831" s="98">
        <v>7564007</v>
      </c>
      <c r="U831" s="99">
        <f t="shared" si="236"/>
        <v>2243781.7199066118</v>
      </c>
      <c r="V831" s="100">
        <f t="shared" si="231"/>
        <v>4.8046536795717314</v>
      </c>
      <c r="W831" s="97">
        <v>2.6146023449569902</v>
      </c>
      <c r="X831" s="97">
        <v>3.3989830484440873</v>
      </c>
      <c r="Y831" s="96">
        <f t="shared" si="237"/>
        <v>0.59748200296995047</v>
      </c>
      <c r="Z831" s="100">
        <f t="shared" si="232"/>
        <v>3.6958874458244084</v>
      </c>
      <c r="AA831" s="93">
        <v>72.204050978498302</v>
      </c>
      <c r="AB831" s="95">
        <v>90</v>
      </c>
      <c r="AC831" s="114">
        <f t="shared" si="238"/>
        <v>90</v>
      </c>
      <c r="AD831" s="79">
        <f t="shared" si="245"/>
        <v>46.3416164402731</v>
      </c>
      <c r="AE831" s="79">
        <f t="shared" si="233"/>
        <v>46.3416164402731</v>
      </c>
      <c r="AF831" s="80">
        <f t="shared" si="239"/>
        <v>3505283.1114554084</v>
      </c>
      <c r="AG831" s="96">
        <f t="shared" si="240"/>
        <v>1.2134186773057276</v>
      </c>
      <c r="AH831" s="100">
        <f t="shared" si="241"/>
        <v>7.505931281094421</v>
      </c>
    </row>
    <row r="832" spans="1:34">
      <c r="A832" s="20">
        <v>2040</v>
      </c>
      <c r="B832" s="20">
        <v>41</v>
      </c>
      <c r="C832" s="20" t="s">
        <v>48</v>
      </c>
      <c r="D832" s="24">
        <v>18.308029999999999</v>
      </c>
      <c r="E832" s="24">
        <v>21.91550518</v>
      </c>
      <c r="F832" s="24">
        <v>25.112189999999998</v>
      </c>
      <c r="G832" s="23">
        <v>37246.120900000002</v>
      </c>
      <c r="H832" s="23">
        <v>34089.7837</v>
      </c>
      <c r="I832" s="92">
        <v>43098.8701</v>
      </c>
      <c r="J832" s="93">
        <v>5.1109633419999998</v>
      </c>
      <c r="K832" s="94">
        <f t="shared" si="227"/>
        <v>-3.2215659811246002</v>
      </c>
      <c r="L832" s="94">
        <f t="shared" si="228"/>
        <v>-5.63504</v>
      </c>
      <c r="M832" s="94">
        <f t="shared" si="229"/>
        <v>-0.94552255548592001</v>
      </c>
      <c r="N832" s="94">
        <f t="shared" si="230"/>
        <v>-4.6911651946105204</v>
      </c>
      <c r="O832" s="95">
        <v>30</v>
      </c>
      <c r="P832" s="96">
        <f t="shared" si="234"/>
        <v>29.727223351893251</v>
      </c>
      <c r="Q832" s="97">
        <v>10.494289600736799</v>
      </c>
      <c r="R832" s="97">
        <v>0.27478469645100401</v>
      </c>
      <c r="S832" s="96">
        <f t="shared" si="235"/>
        <v>0.7783838978969736</v>
      </c>
      <c r="T832" s="98">
        <v>7564007</v>
      </c>
      <c r="U832" s="99">
        <f t="shared" si="236"/>
        <v>2248569.2552428399</v>
      </c>
      <c r="V832" s="100">
        <f t="shared" si="231"/>
        <v>4.8149053226193654</v>
      </c>
      <c r="W832" s="97">
        <v>2.6146023449569902</v>
      </c>
      <c r="X832" s="97">
        <v>3.3989830484440873</v>
      </c>
      <c r="Y832" s="96">
        <f t="shared" si="237"/>
        <v>0.59875684453613354</v>
      </c>
      <c r="Z832" s="100">
        <f t="shared" si="232"/>
        <v>3.7037733250918192</v>
      </c>
      <c r="AA832" s="93">
        <v>74.062529689182199</v>
      </c>
      <c r="AB832" s="95">
        <v>90</v>
      </c>
      <c r="AC832" s="114">
        <f t="shared" si="238"/>
        <v>90</v>
      </c>
      <c r="AD832" s="79">
        <f t="shared" si="245"/>
        <v>46.883034189281311</v>
      </c>
      <c r="AE832" s="79">
        <f t="shared" si="233"/>
        <v>46.883034189281311</v>
      </c>
      <c r="AF832" s="80">
        <f t="shared" si="239"/>
        <v>3546235.9878896312</v>
      </c>
      <c r="AG832" s="96">
        <f t="shared" si="240"/>
        <v>1.2275952740525873</v>
      </c>
      <c r="AH832" s="100">
        <f t="shared" si="241"/>
        <v>7.5936244763384408</v>
      </c>
    </row>
    <row r="833" spans="1:34">
      <c r="A833" s="20">
        <v>2041</v>
      </c>
      <c r="B833" s="20">
        <v>42</v>
      </c>
      <c r="C833" s="20" t="s">
        <v>48</v>
      </c>
      <c r="D833" s="24">
        <v>18.799379999999999</v>
      </c>
      <c r="E833" s="24">
        <v>21.946523410000001</v>
      </c>
      <c r="F833" s="24">
        <v>27.39399916</v>
      </c>
      <c r="G833" s="23">
        <v>38146.53</v>
      </c>
      <c r="H833" s="23">
        <v>34790.443399999996</v>
      </c>
      <c r="I833" s="92">
        <v>44399.212500000001</v>
      </c>
      <c r="J833" s="93">
        <v>5.1109633419999998</v>
      </c>
      <c r="K833" s="94">
        <f t="shared" si="227"/>
        <v>-3.2994459658199999</v>
      </c>
      <c r="L833" s="94">
        <f t="shared" si="228"/>
        <v>-5.7724799999999998</v>
      </c>
      <c r="M833" s="94">
        <f t="shared" si="229"/>
        <v>-0.94686080600104006</v>
      </c>
      <c r="N833" s="94">
        <f t="shared" si="230"/>
        <v>-4.9078234298210397</v>
      </c>
      <c r="O833" s="95">
        <v>30</v>
      </c>
      <c r="P833" s="96">
        <f t="shared" si="234"/>
        <v>29.779969133249136</v>
      </c>
      <c r="Q833" s="97">
        <v>10.494289600736799</v>
      </c>
      <c r="R833" s="97">
        <v>0.27478469645100401</v>
      </c>
      <c r="S833" s="96">
        <f t="shared" si="235"/>
        <v>0.77976500458169196</v>
      </c>
      <c r="T833" s="98">
        <v>7564007</v>
      </c>
      <c r="U833" s="99">
        <f t="shared" si="236"/>
        <v>2252558.9498368041</v>
      </c>
      <c r="V833" s="100">
        <f t="shared" si="231"/>
        <v>4.8234485336818276</v>
      </c>
      <c r="W833" s="97">
        <v>2.6146023449569902</v>
      </c>
      <c r="X833" s="97">
        <v>3.6604432829397862</v>
      </c>
      <c r="Y833" s="96">
        <f t="shared" si="237"/>
        <v>0.55697500327263716</v>
      </c>
      <c r="Z833" s="100">
        <f t="shared" si="232"/>
        <v>3.4453203812013058</v>
      </c>
      <c r="AA833" s="93">
        <v>75.921008399865997</v>
      </c>
      <c r="AB833" s="95">
        <v>100</v>
      </c>
      <c r="AC833" s="114">
        <f t="shared" si="238"/>
        <v>100</v>
      </c>
      <c r="AD833" s="79">
        <f t="shared" si="245"/>
        <v>47.658149718641212</v>
      </c>
      <c r="AE833" s="79">
        <f t="shared" si="233"/>
        <v>47.658149718641212</v>
      </c>
      <c r="AF833" s="80">
        <f t="shared" si="239"/>
        <v>3604865.7807885017</v>
      </c>
      <c r="AG833" s="96">
        <f t="shared" si="240"/>
        <v>1.2478910628627859</v>
      </c>
      <c r="AH833" s="100">
        <f t="shared" si="241"/>
        <v>7.7191695985243065</v>
      </c>
    </row>
    <row r="834" spans="1:34">
      <c r="A834" s="20">
        <v>2042</v>
      </c>
      <c r="B834" s="20">
        <v>43</v>
      </c>
      <c r="C834" s="20" t="s">
        <v>48</v>
      </c>
      <c r="D834" s="24">
        <v>17.438079999999999</v>
      </c>
      <c r="E834" s="24">
        <v>21.618317168947399</v>
      </c>
      <c r="F834" s="24">
        <v>24.829319999999999</v>
      </c>
      <c r="G834" s="23">
        <v>39068.706200000001</v>
      </c>
      <c r="H834" s="23">
        <v>35505.504000000001</v>
      </c>
      <c r="I834" s="92">
        <v>45738.787900000003</v>
      </c>
      <c r="J834" s="93">
        <v>5.1109633419999998</v>
      </c>
      <c r="K834" s="94">
        <f t="shared" si="227"/>
        <v>-3.3792086740628</v>
      </c>
      <c r="L834" s="94">
        <f t="shared" si="228"/>
        <v>-5.9099200000000005</v>
      </c>
      <c r="M834" s="94">
        <f t="shared" si="229"/>
        <v>-0.93270067593706663</v>
      </c>
      <c r="N834" s="94">
        <f t="shared" si="230"/>
        <v>-5.1108660079998671</v>
      </c>
      <c r="O834" s="95">
        <v>30</v>
      </c>
      <c r="P834" s="96">
        <f t="shared" si="234"/>
        <v>29.820158859651663</v>
      </c>
      <c r="Q834" s="97">
        <v>10.494289600736799</v>
      </c>
      <c r="R834" s="97">
        <v>0.27478469645100401</v>
      </c>
      <c r="S834" s="96">
        <f t="shared" si="235"/>
        <v>0.7808173408702952</v>
      </c>
      <c r="T834" s="98">
        <v>7564007</v>
      </c>
      <c r="U834" s="99">
        <f t="shared" si="236"/>
        <v>2255598.903555172</v>
      </c>
      <c r="V834" s="100">
        <f t="shared" si="231"/>
        <v>4.8299580460328295</v>
      </c>
      <c r="W834" s="97">
        <v>2.6146023449569902</v>
      </c>
      <c r="X834" s="97">
        <v>3.6604432829397862</v>
      </c>
      <c r="Y834" s="96">
        <f t="shared" si="237"/>
        <v>0.55772667205021098</v>
      </c>
      <c r="Z834" s="100">
        <f t="shared" si="232"/>
        <v>3.4499700328805929</v>
      </c>
      <c r="AA834" s="93">
        <v>77.779487110549795</v>
      </c>
      <c r="AB834" s="95">
        <v>100</v>
      </c>
      <c r="AC834" s="114">
        <f t="shared" si="238"/>
        <v>100</v>
      </c>
      <c r="AD834" s="79">
        <f t="shared" si="245"/>
        <v>48.364954831727246</v>
      </c>
      <c r="AE834" s="79">
        <f t="shared" si="233"/>
        <v>48.364954831727246</v>
      </c>
      <c r="AF834" s="80">
        <f t="shared" si="239"/>
        <v>3658328.5690186871</v>
      </c>
      <c r="AG834" s="96">
        <f t="shared" si="240"/>
        <v>1.2663981972986156</v>
      </c>
      <c r="AH834" s="100">
        <f t="shared" si="241"/>
        <v>7.8336505125594806</v>
      </c>
    </row>
    <row r="835" spans="1:34">
      <c r="A835" s="20">
        <v>2043</v>
      </c>
      <c r="B835" s="20">
        <v>44</v>
      </c>
      <c r="C835" s="20" t="s">
        <v>48</v>
      </c>
      <c r="D835" s="24">
        <v>19.246009999999998</v>
      </c>
      <c r="E835" s="24">
        <v>22.645086124210501</v>
      </c>
      <c r="F835" s="24">
        <v>26.87560105</v>
      </c>
      <c r="G835" s="23">
        <v>40013.175499999998</v>
      </c>
      <c r="H835" s="23">
        <v>36235.261500000001</v>
      </c>
      <c r="I835" s="92">
        <v>47118.779699999999</v>
      </c>
      <c r="J835" s="93">
        <v>5.1109633419999998</v>
      </c>
      <c r="K835" s="94">
        <f t="shared" ref="K835:K898" si="246">G835*$AL$3</f>
        <v>-3.4608996016969997</v>
      </c>
      <c r="L835" s="94">
        <f t="shared" ref="L835:L898" si="247">B835*$AL$5</f>
        <v>-6.0473600000000003</v>
      </c>
      <c r="M835" s="94">
        <f t="shared" ref="M835:M898" si="248">E835*$AL$4</f>
        <v>-0.97699959574293793</v>
      </c>
      <c r="N835" s="94">
        <f t="shared" ref="N835:N898" si="249">SUM(J835:M835)</f>
        <v>-5.3742958554399385</v>
      </c>
      <c r="O835" s="95">
        <v>30</v>
      </c>
      <c r="P835" s="96">
        <f t="shared" si="234"/>
        <v>29.861615875498838</v>
      </c>
      <c r="Q835" s="97">
        <v>10.494289600736799</v>
      </c>
      <c r="R835" s="97">
        <v>0.27478469645100401</v>
      </c>
      <c r="S835" s="96">
        <f t="shared" si="235"/>
        <v>0.78190286013350785</v>
      </c>
      <c r="T835" s="98">
        <v>7564007</v>
      </c>
      <c r="U835" s="99">
        <f t="shared" si="236"/>
        <v>2258734.7151358435</v>
      </c>
      <c r="V835" s="100">
        <f t="shared" ref="V835:V898" si="250">(U835*$AM$12/$AM$13*10^(-6))*($AM$11/$AP$11)+(U835*$AN$12/$AN$13*10^(-6))*($AN$11/$AP$11)+(U835*$AO$12/$AO$13*10^(-6))*($AO$11/$AP$11)+(U835*$AL$12/$AL$13*10^(-6))*($AL$11/$AP$11)</f>
        <v>4.8366728206991212</v>
      </c>
      <c r="W835" s="97">
        <v>2.6146023449569902</v>
      </c>
      <c r="X835" s="97">
        <v>3.6604432829397862</v>
      </c>
      <c r="Y835" s="96">
        <f t="shared" si="237"/>
        <v>0.55850204295250561</v>
      </c>
      <c r="Z835" s="100">
        <f t="shared" ref="Z835:Z898" si="251">IF(AND(A835&gt;=2000,A835&lt;=2020),(U835*$AM$12/$AM$13*10^(-6))*($AM$11/$AP$11)+(U835*$AN$12/$AN$13*10^(-6))*($AN$11/$AP$11)+(U835*$AO$12/$AO$13*10^(-6))*($AO$11/$AP$11)+(U835*$AL$12/$AL$13*10^(-6))*($AL$11/$AP$11),IF(AND(A835&gt;=2021,A835&lt;=2030),(U835*$AM$12/$AM$14*10^(-6))*($AM$11/$AP$11)+(U835*$AN$12/$AN$14*10^(-6))*($AN$11/$AP$11)+(U835*$AO$12/$AO$14*10^(-6))*($AO$11/$AP$11)+(U835*$AL$12/$AL$14*10^(-6))*($AL$11/$AP$11),IF(AND(A835&gt;=2031,A835&lt;=2040),(U835*$AM$12/$AM$15*10^(-6))*($AM$11/$AP$11)+(U835*$AN$12/$AN$15*10^(-6))*($AN$11/$AP$11)+(U835*$AO$12/$AO$15*10^(-6))*($AO$11/$AP$11)+(U835*$AL$12/$AL$15*10^(-6))*($AL$11/$AP$11),(U835*$AM$12/$AM$16*10^(-6))*($AM$11/$AP$11)+(U835*$AN$12/$AN$16*10^(-6))*($AN$11/$AP$11)+(U835*$AO$12/$AO$16*10^(-6))*($AO$11/$AP$11)+(U835*$AL$12/$AL$16*10^(-6))*($AL$11/$AP$11))))</f>
        <v>3.4547663004993723</v>
      </c>
      <c r="AA835" s="93">
        <v>79.637965821233607</v>
      </c>
      <c r="AB835" s="95">
        <v>100</v>
      </c>
      <c r="AC835" s="114">
        <f t="shared" si="238"/>
        <v>100</v>
      </c>
      <c r="AD835" s="79">
        <f t="shared" si="245"/>
        <v>49.017272872937411</v>
      </c>
      <c r="AE835" s="79">
        <f t="shared" ref="AE835:AE898" si="252">IF(AD835&lt;100,AD835,100)</f>
        <v>49.017272872937411</v>
      </c>
      <c r="AF835" s="80">
        <f t="shared" si="239"/>
        <v>3707669.9513180871</v>
      </c>
      <c r="AG835" s="96">
        <f t="shared" si="240"/>
        <v>1.2834786307307999</v>
      </c>
      <c r="AH835" s="100">
        <f t="shared" si="241"/>
        <v>7.939306179470714</v>
      </c>
    </row>
    <row r="836" spans="1:34">
      <c r="A836" s="20">
        <v>2044</v>
      </c>
      <c r="B836" s="20">
        <v>45</v>
      </c>
      <c r="C836" s="20" t="s">
        <v>48</v>
      </c>
      <c r="D836" s="24">
        <v>17.937609999999999</v>
      </c>
      <c r="E836" s="24">
        <v>22.689322096315799</v>
      </c>
      <c r="F836" s="24">
        <v>25.68168</v>
      </c>
      <c r="G836" s="23">
        <v>40980.476999999999</v>
      </c>
      <c r="H836" s="23">
        <v>36980.017999999996</v>
      </c>
      <c r="I836" s="92">
        <v>48540.407500000001</v>
      </c>
      <c r="J836" s="93">
        <v>5.1109633419999998</v>
      </c>
      <c r="K836" s="94">
        <f t="shared" si="246"/>
        <v>-3.5445653776379999</v>
      </c>
      <c r="L836" s="94">
        <f t="shared" si="247"/>
        <v>-6.1848000000000001</v>
      </c>
      <c r="M836" s="94">
        <f t="shared" si="248"/>
        <v>-0.97890811252344889</v>
      </c>
      <c r="N836" s="94">
        <f t="shared" si="249"/>
        <v>-5.5973101481614496</v>
      </c>
      <c r="O836" s="95">
        <v>30</v>
      </c>
      <c r="P836" s="96">
        <f t="shared" ref="P836:P899" si="253">O836/(EXP(N836)+1)</f>
        <v>29.889176200774134</v>
      </c>
      <c r="Q836" s="97">
        <v>10.494289600736799</v>
      </c>
      <c r="R836" s="97">
        <v>0.27478469645100401</v>
      </c>
      <c r="S836" s="96">
        <f t="shared" ref="S836:S899" si="254">R836*P836/Q836</f>
        <v>0.78262450551428053</v>
      </c>
      <c r="T836" s="98">
        <v>7564007</v>
      </c>
      <c r="U836" s="99">
        <f t="shared" ref="U836:U899" si="255">T836*P836/100</f>
        <v>2260819.3800688894</v>
      </c>
      <c r="V836" s="100">
        <f t="shared" si="250"/>
        <v>4.8411367544910631</v>
      </c>
      <c r="W836" s="97">
        <v>2.6146023449569902</v>
      </c>
      <c r="X836" s="97">
        <v>3.6604432829397862</v>
      </c>
      <c r="Y836" s="96">
        <f t="shared" ref="Y836:Y899" si="256">(P836/Q836)*(W836/X836)*R836</f>
        <v>0.55901750393877181</v>
      </c>
      <c r="Z836" s="100">
        <f t="shared" si="251"/>
        <v>3.4579548246364737</v>
      </c>
      <c r="AA836" s="93">
        <v>81.496444531917405</v>
      </c>
      <c r="AB836" s="95">
        <v>100</v>
      </c>
      <c r="AC836" s="114">
        <f t="shared" ref="AC836:AC899" si="257">IF(AB836&gt;=AA836,AB836,AA836)</f>
        <v>100</v>
      </c>
      <c r="AD836" s="79">
        <f t="shared" si="245"/>
        <v>49.599939862255191</v>
      </c>
      <c r="AE836" s="79">
        <f t="shared" si="252"/>
        <v>49.599939862255191</v>
      </c>
      <c r="AF836" s="80">
        <f t="shared" ref="AF836:AF899" si="258">AE836*T836/100</f>
        <v>3751742.9231767734</v>
      </c>
      <c r="AG836" s="96">
        <f t="shared" ref="AG836:AG899" si="259">(AE836/Q836)*R836</f>
        <v>1.2987353063022902</v>
      </c>
      <c r="AH836" s="100">
        <f t="shared" ref="AH836:AH899" si="260">(AF836*$AM$12/$AM$13*10^(-6))*($AM$11/$AP$11)+(AF836*$AN$12/$AN$13*10^(-6))*($AN$11/$AP$11)+(AF836*$AO$12/$AO$13*10^(-6))*($AO$11/$AP$11)+(AF836*$AL$12/$AL$13*10^(-6))*($AL$11/$AP$11)</f>
        <v>8.0336804960683708</v>
      </c>
    </row>
    <row r="837" spans="1:34">
      <c r="A837" s="20">
        <v>2045</v>
      </c>
      <c r="B837" s="20">
        <v>46</v>
      </c>
      <c r="C837" s="20" t="s">
        <v>48</v>
      </c>
      <c r="D837" s="24">
        <v>17.980519999999999</v>
      </c>
      <c r="E837" s="24">
        <v>21.516242029473698</v>
      </c>
      <c r="F837" s="24">
        <v>24.110869999999998</v>
      </c>
      <c r="G837" s="23">
        <v>41971.162600000003</v>
      </c>
      <c r="H837" s="23">
        <v>37740.081700000002</v>
      </c>
      <c r="I837" s="92">
        <v>50004.927499999998</v>
      </c>
      <c r="J837" s="93">
        <v>5.1109633419999998</v>
      </c>
      <c r="K837" s="94">
        <f t="shared" si="246"/>
        <v>-3.6302537379244004</v>
      </c>
      <c r="L837" s="94">
        <f t="shared" si="247"/>
        <v>-6.3222400000000007</v>
      </c>
      <c r="M837" s="94">
        <f t="shared" si="248"/>
        <v>-0.92829674611961333</v>
      </c>
      <c r="N837" s="94">
        <f t="shared" si="249"/>
        <v>-5.769827142044015</v>
      </c>
      <c r="O837" s="95">
        <v>30</v>
      </c>
      <c r="P837" s="96">
        <f t="shared" si="253"/>
        <v>29.906682273934841</v>
      </c>
      <c r="Q837" s="97">
        <v>10.494289600736799</v>
      </c>
      <c r="R837" s="97">
        <v>0.27478469645100401</v>
      </c>
      <c r="S837" s="96">
        <f t="shared" si="254"/>
        <v>0.78308288823312366</v>
      </c>
      <c r="T837" s="98">
        <v>7564007</v>
      </c>
      <c r="U837" s="99">
        <f t="shared" si="255"/>
        <v>2262143.5406681905</v>
      </c>
      <c r="V837" s="100">
        <f t="shared" si="250"/>
        <v>4.8439722054796022</v>
      </c>
      <c r="W837" s="97">
        <v>2.6146023449569902</v>
      </c>
      <c r="X837" s="97">
        <v>3.6604432829397862</v>
      </c>
      <c r="Y837" s="96">
        <f t="shared" si="256"/>
        <v>0.55934492016651705</v>
      </c>
      <c r="Z837" s="100">
        <f t="shared" si="251"/>
        <v>3.4599801467711448</v>
      </c>
      <c r="AA837" s="93">
        <v>83.354923242600805</v>
      </c>
      <c r="AB837" s="95">
        <v>100</v>
      </c>
      <c r="AC837" s="114">
        <f t="shared" si="257"/>
        <v>100</v>
      </c>
      <c r="AD837" s="79">
        <f t="shared" si="245"/>
        <v>50.116798238137882</v>
      </c>
      <c r="AE837" s="79">
        <f t="shared" si="252"/>
        <v>50.116798238137882</v>
      </c>
      <c r="AF837" s="80">
        <f t="shared" si="258"/>
        <v>3790838.1269086259</v>
      </c>
      <c r="AG837" s="96">
        <f t="shared" si="259"/>
        <v>1.3122688352335972</v>
      </c>
      <c r="AH837" s="100">
        <f t="shared" si="260"/>
        <v>8.1173958204233934</v>
      </c>
    </row>
    <row r="838" spans="1:34">
      <c r="A838" s="20">
        <v>2046</v>
      </c>
      <c r="B838" s="20">
        <v>47</v>
      </c>
      <c r="C838" s="20" t="s">
        <v>48</v>
      </c>
      <c r="D838" s="24">
        <v>18.397749999999998</v>
      </c>
      <c r="E838" s="24">
        <v>22.187046813684201</v>
      </c>
      <c r="F838" s="24">
        <v>25.30386146</v>
      </c>
      <c r="G838" s="23">
        <v>42985.797599999998</v>
      </c>
      <c r="H838" s="23">
        <v>38515.7673</v>
      </c>
      <c r="I838" s="92">
        <v>51513.633699999998</v>
      </c>
      <c r="J838" s="93">
        <v>5.1109633419999998</v>
      </c>
      <c r="K838" s="94">
        <f t="shared" si="246"/>
        <v>-3.7180135776143999</v>
      </c>
      <c r="L838" s="94">
        <f t="shared" si="247"/>
        <v>-6.4596800000000005</v>
      </c>
      <c r="M838" s="94">
        <f t="shared" si="248"/>
        <v>-0.95723794772959125</v>
      </c>
      <c r="N838" s="94">
        <f t="shared" si="249"/>
        <v>-6.0239681833439915</v>
      </c>
      <c r="O838" s="95">
        <v>30</v>
      </c>
      <c r="P838" s="96">
        <f t="shared" si="253"/>
        <v>29.927573854957576</v>
      </c>
      <c r="Q838" s="97">
        <v>10.494289600736799</v>
      </c>
      <c r="R838" s="97">
        <v>0.27478469645100401</v>
      </c>
      <c r="S838" s="96">
        <f t="shared" si="254"/>
        <v>0.78362991780521696</v>
      </c>
      <c r="T838" s="98">
        <v>7564007</v>
      </c>
      <c r="U838" s="99">
        <f t="shared" si="255"/>
        <v>2263723.7813191609</v>
      </c>
      <c r="V838" s="100">
        <f t="shared" si="250"/>
        <v>4.847356005691065</v>
      </c>
      <c r="W838" s="97">
        <v>2.6146023449569902</v>
      </c>
      <c r="X838" s="97">
        <v>3.6604432829397862</v>
      </c>
      <c r="Y838" s="96">
        <f t="shared" si="256"/>
        <v>0.55973565557515503</v>
      </c>
      <c r="Z838" s="100">
        <f t="shared" si="251"/>
        <v>3.4623971469221893</v>
      </c>
      <c r="AA838" s="93">
        <v>85.213401953284603</v>
      </c>
      <c r="AB838" s="95">
        <v>100</v>
      </c>
      <c r="AC838" s="114">
        <f t="shared" si="257"/>
        <v>100</v>
      </c>
      <c r="AD838" s="79">
        <f t="shared" si="245"/>
        <v>50.581287760562077</v>
      </c>
      <c r="AE838" s="79">
        <f t="shared" si="252"/>
        <v>50.581287760562077</v>
      </c>
      <c r="AF838" s="80">
        <f t="shared" si="258"/>
        <v>3825972.1468990589</v>
      </c>
      <c r="AG838" s="96">
        <f t="shared" si="259"/>
        <v>1.3244311270398994</v>
      </c>
      <c r="AH838" s="100">
        <f t="shared" si="260"/>
        <v>8.1926289845621056</v>
      </c>
    </row>
    <row r="839" spans="1:34">
      <c r="A839" s="20">
        <v>2047</v>
      </c>
      <c r="B839" s="20">
        <v>48</v>
      </c>
      <c r="C839" s="20" t="s">
        <v>48</v>
      </c>
      <c r="D839" s="24">
        <v>17.597950000000001</v>
      </c>
      <c r="E839" s="24">
        <v>21.801044307894699</v>
      </c>
      <c r="F839" s="24">
        <v>26.742789999999999</v>
      </c>
      <c r="G839" s="23">
        <v>44024.960899999998</v>
      </c>
      <c r="H839" s="23">
        <v>39307.395799999998</v>
      </c>
      <c r="I839" s="92">
        <v>53067.859299999996</v>
      </c>
      <c r="J839" s="93">
        <v>5.1109633419999998</v>
      </c>
      <c r="K839" s="94">
        <f t="shared" si="246"/>
        <v>-3.8078949680846002</v>
      </c>
      <c r="L839" s="94">
        <f t="shared" si="247"/>
        <v>-6.5971200000000003</v>
      </c>
      <c r="M839" s="94">
        <f t="shared" si="248"/>
        <v>-0.94058425561980896</v>
      </c>
      <c r="N839" s="94">
        <f t="shared" si="249"/>
        <v>-6.2346358817044099</v>
      </c>
      <c r="O839" s="95">
        <v>30</v>
      </c>
      <c r="P839" s="96">
        <f t="shared" si="253"/>
        <v>29.941304776330949</v>
      </c>
      <c r="Q839" s="97">
        <v>10.494289600736799</v>
      </c>
      <c r="R839" s="97">
        <v>0.27478469645100401</v>
      </c>
      <c r="S839" s="96">
        <f t="shared" si="254"/>
        <v>0.78398945115193441</v>
      </c>
      <c r="T839" s="98">
        <v>7564007</v>
      </c>
      <c r="U839" s="99">
        <f t="shared" si="255"/>
        <v>2264762.3891730071</v>
      </c>
      <c r="V839" s="100">
        <f t="shared" si="250"/>
        <v>4.849579997001066</v>
      </c>
      <c r="W839" s="97">
        <v>2.6146023449569902</v>
      </c>
      <c r="X839" s="97">
        <v>3.6604432829397862</v>
      </c>
      <c r="Y839" s="96">
        <f t="shared" si="256"/>
        <v>0.55999246510852452</v>
      </c>
      <c r="Z839" s="100">
        <f t="shared" si="251"/>
        <v>3.4639857121436188</v>
      </c>
      <c r="AA839" s="93">
        <v>87.0718806639684</v>
      </c>
      <c r="AB839" s="95">
        <v>100</v>
      </c>
      <c r="AC839" s="114">
        <f t="shared" si="257"/>
        <v>100</v>
      </c>
      <c r="AD839" s="79">
        <f t="shared" si="245"/>
        <v>50.982862262016404</v>
      </c>
      <c r="AE839" s="79">
        <f t="shared" si="252"/>
        <v>50.982862262016404</v>
      </c>
      <c r="AF839" s="80">
        <f t="shared" si="258"/>
        <v>3856347.2702992791</v>
      </c>
      <c r="AG839" s="96">
        <f t="shared" si="259"/>
        <v>1.3349460386425718</v>
      </c>
      <c r="AH839" s="100">
        <f t="shared" si="260"/>
        <v>8.2576718303601311</v>
      </c>
    </row>
    <row r="840" spans="1:34">
      <c r="A840" s="20">
        <v>2048</v>
      </c>
      <c r="B840" s="20">
        <v>49</v>
      </c>
      <c r="C840" s="20" t="s">
        <v>48</v>
      </c>
      <c r="D840" s="24">
        <v>18.605049999999999</v>
      </c>
      <c r="E840" s="24">
        <v>21.6460036921053</v>
      </c>
      <c r="F840" s="24">
        <v>25.364192660000001</v>
      </c>
      <c r="G840" s="23">
        <v>45089.245600000002</v>
      </c>
      <c r="H840" s="23">
        <v>40115.294900000001</v>
      </c>
      <c r="I840" s="92">
        <v>54668.977599999998</v>
      </c>
      <c r="J840" s="93">
        <v>5.1109633419999998</v>
      </c>
      <c r="K840" s="94">
        <f t="shared" si="246"/>
        <v>-3.8999492089264001</v>
      </c>
      <c r="L840" s="94">
        <f t="shared" si="247"/>
        <v>-6.7345600000000001</v>
      </c>
      <c r="M840" s="94">
        <f t="shared" si="248"/>
        <v>-0.93389518329219112</v>
      </c>
      <c r="N840" s="94">
        <f t="shared" si="249"/>
        <v>-6.4574410502185913</v>
      </c>
      <c r="O840" s="95">
        <v>30</v>
      </c>
      <c r="P840" s="96">
        <f t="shared" si="253"/>
        <v>29.953009566678379</v>
      </c>
      <c r="Q840" s="97">
        <v>10.494289600736799</v>
      </c>
      <c r="R840" s="97">
        <v>0.27478469645100401</v>
      </c>
      <c r="S840" s="96">
        <f t="shared" si="254"/>
        <v>0.78429593185572744</v>
      </c>
      <c r="T840" s="98">
        <v>7564007</v>
      </c>
      <c r="U840" s="99">
        <f t="shared" si="255"/>
        <v>2265647.7403342221</v>
      </c>
      <c r="V840" s="100">
        <f t="shared" si="250"/>
        <v>4.851475816757822</v>
      </c>
      <c r="W840" s="97">
        <v>2.6146023449569902</v>
      </c>
      <c r="X840" s="97">
        <v>3.6604432829397862</v>
      </c>
      <c r="Y840" s="96">
        <f t="shared" si="256"/>
        <v>0.56021137989694814</v>
      </c>
      <c r="Z840" s="100">
        <f t="shared" si="251"/>
        <v>3.4653398691127295</v>
      </c>
      <c r="AA840" s="93">
        <v>88.930359374652198</v>
      </c>
      <c r="AB840" s="95">
        <v>100</v>
      </c>
      <c r="AC840" s="114">
        <f t="shared" si="257"/>
        <v>100</v>
      </c>
      <c r="AD840" s="79">
        <f t="shared" si="245"/>
        <v>51.326656271124271</v>
      </c>
      <c r="AE840" s="79">
        <f t="shared" si="252"/>
        <v>51.326656271124271</v>
      </c>
      <c r="AF840" s="80">
        <f t="shared" si="258"/>
        <v>3882351.8732137787</v>
      </c>
      <c r="AG840" s="96">
        <f t="shared" si="259"/>
        <v>1.3439480136240649</v>
      </c>
      <c r="AH840" s="100">
        <f t="shared" si="260"/>
        <v>8.3133559951656775</v>
      </c>
    </row>
    <row r="841" spans="1:34">
      <c r="A841" s="20">
        <v>2049</v>
      </c>
      <c r="B841" s="20">
        <v>50</v>
      </c>
      <c r="C841" s="20" t="s">
        <v>48</v>
      </c>
      <c r="D841" s="24">
        <v>19.070340000000002</v>
      </c>
      <c r="E841" s="24">
        <v>22.185583941579001</v>
      </c>
      <c r="F841" s="24">
        <v>25.117014860000001</v>
      </c>
      <c r="G841" s="23">
        <v>46179.258999999998</v>
      </c>
      <c r="H841" s="23">
        <v>40939.799099999997</v>
      </c>
      <c r="I841" s="92">
        <v>56318.403599999998</v>
      </c>
      <c r="J841" s="93">
        <v>5.1109633419999998</v>
      </c>
      <c r="K841" s="94">
        <f t="shared" si="246"/>
        <v>-3.9942288279459999</v>
      </c>
      <c r="L841" s="94">
        <f t="shared" si="247"/>
        <v>-6.8719999999999999</v>
      </c>
      <c r="M841" s="94">
        <f t="shared" si="248"/>
        <v>-0.9571748335754845</v>
      </c>
      <c r="N841" s="94">
        <f t="shared" si="249"/>
        <v>-6.7124403195214839</v>
      </c>
      <c r="O841" s="95">
        <v>30</v>
      </c>
      <c r="P841" s="96">
        <f t="shared" si="253"/>
        <v>29.96357346889473</v>
      </c>
      <c r="Q841" s="97">
        <v>10.494289600736799</v>
      </c>
      <c r="R841" s="97">
        <v>0.27478469645100401</v>
      </c>
      <c r="S841" s="96">
        <f t="shared" si="254"/>
        <v>0.78457253930361537</v>
      </c>
      <c r="T841" s="98">
        <v>7564007</v>
      </c>
      <c r="U841" s="99">
        <f t="shared" si="255"/>
        <v>2266446.7946373401</v>
      </c>
      <c r="V841" s="100">
        <f t="shared" si="250"/>
        <v>4.8531868473645838</v>
      </c>
      <c r="W841" s="97">
        <v>2.6146023449569902</v>
      </c>
      <c r="X841" s="97">
        <v>3.6604432829397862</v>
      </c>
      <c r="Y841" s="96">
        <f t="shared" si="256"/>
        <v>0.56040895664543966</v>
      </c>
      <c r="Z841" s="100">
        <f t="shared" si="251"/>
        <v>3.4665620338318455</v>
      </c>
      <c r="AA841" s="93">
        <v>90.788838085335996</v>
      </c>
      <c r="AB841" s="95">
        <v>100</v>
      </c>
      <c r="AC841" s="114">
        <f t="shared" si="257"/>
        <v>100</v>
      </c>
      <c r="AD841" s="79">
        <f t="shared" si="245"/>
        <v>51.613555030780532</v>
      </c>
      <c r="AE841" s="79">
        <f t="shared" si="252"/>
        <v>51.613555030780532</v>
      </c>
      <c r="AF841" s="80">
        <f t="shared" si="258"/>
        <v>3904052.9154770914</v>
      </c>
      <c r="AG841" s="96">
        <f t="shared" si="259"/>
        <v>1.3514602313713988</v>
      </c>
      <c r="AH841" s="100">
        <f t="shared" si="260"/>
        <v>8.3598248613820001</v>
      </c>
    </row>
    <row r="842" spans="1:34">
      <c r="A842" s="20">
        <v>2050</v>
      </c>
      <c r="B842" s="20">
        <v>51</v>
      </c>
      <c r="C842" s="20" t="s">
        <v>48</v>
      </c>
      <c r="D842" s="24">
        <v>18.0595</v>
      </c>
      <c r="E842" s="24">
        <v>22.358136963684199</v>
      </c>
      <c r="F842" s="24">
        <v>25.147739999999999</v>
      </c>
      <c r="G842" s="23">
        <v>47295.622900000002</v>
      </c>
      <c r="H842" s="23">
        <v>41781.2497</v>
      </c>
      <c r="I842" s="92">
        <v>58017.594599999997</v>
      </c>
      <c r="J842" s="93">
        <v>5.1109633419999998</v>
      </c>
      <c r="K842" s="94">
        <f t="shared" si="246"/>
        <v>-4.0907876071125999</v>
      </c>
      <c r="L842" s="94">
        <f t="shared" si="247"/>
        <v>-7.0094400000000006</v>
      </c>
      <c r="M842" s="94">
        <f t="shared" si="248"/>
        <v>-0.96461946116119113</v>
      </c>
      <c r="N842" s="94">
        <f t="shared" si="249"/>
        <v>-6.9538837262737916</v>
      </c>
      <c r="O842" s="95">
        <v>30</v>
      </c>
      <c r="P842" s="96">
        <f t="shared" si="253"/>
        <v>29.971379751102511</v>
      </c>
      <c r="Q842" s="97">
        <v>10.494289600736799</v>
      </c>
      <c r="R842" s="97">
        <v>0.27478469645100401</v>
      </c>
      <c r="S842" s="96">
        <f t="shared" si="254"/>
        <v>0.78477694064648729</v>
      </c>
      <c r="T842" s="98">
        <v>7564007</v>
      </c>
      <c r="U842" s="99">
        <f t="shared" si="255"/>
        <v>2267037.2623699764</v>
      </c>
      <c r="V842" s="100">
        <f t="shared" si="250"/>
        <v>4.8544512274685445</v>
      </c>
      <c r="W842" s="97">
        <v>2.6146023449569902</v>
      </c>
      <c r="X842" s="97">
        <v>3.6604432829397862</v>
      </c>
      <c r="Y842" s="96">
        <f t="shared" si="256"/>
        <v>0.56055495760463381</v>
      </c>
      <c r="Z842" s="100">
        <f t="shared" si="251"/>
        <v>3.4674651624775317</v>
      </c>
      <c r="AA842" s="93">
        <v>92.647316796019794</v>
      </c>
      <c r="AB842" s="95">
        <v>100</v>
      </c>
      <c r="AC842" s="114">
        <f t="shared" si="257"/>
        <v>100</v>
      </c>
      <c r="AD842" s="79">
        <f t="shared" si="245"/>
        <v>51.841941809107716</v>
      </c>
      <c r="AE842" s="79">
        <f t="shared" si="252"/>
        <v>51.841941809107716</v>
      </c>
      <c r="AF842" s="80">
        <f t="shared" si="258"/>
        <v>3921328.1073768344</v>
      </c>
      <c r="AG842" s="96">
        <f t="shared" si="259"/>
        <v>1.357440359035462</v>
      </c>
      <c r="AH842" s="100">
        <f t="shared" si="260"/>
        <v>8.3968165676562894</v>
      </c>
    </row>
    <row r="843" spans="1:34">
      <c r="A843" s="20">
        <v>2016</v>
      </c>
      <c r="B843" s="20">
        <v>17</v>
      </c>
      <c r="C843" s="20" t="s">
        <v>50</v>
      </c>
      <c r="D843" s="24">
        <v>11.372159999999999</v>
      </c>
      <c r="E843" s="24">
        <v>14.3192353015789</v>
      </c>
      <c r="F843" s="24">
        <v>17.478391739999999</v>
      </c>
      <c r="G843" s="23">
        <v>46824.054499999998</v>
      </c>
      <c r="H843" s="23">
        <v>46243.400300000001</v>
      </c>
      <c r="I843" s="92">
        <v>46973.151599999997</v>
      </c>
      <c r="J843" s="93">
        <v>7.2865913390000001</v>
      </c>
      <c r="K843" s="94">
        <f t="shared" si="246"/>
        <v>-4.0499997699229997</v>
      </c>
      <c r="L843" s="94">
        <f t="shared" si="247"/>
        <v>-2.3364799999999999</v>
      </c>
      <c r="M843" s="94">
        <f t="shared" si="248"/>
        <v>-0.61778908785132003</v>
      </c>
      <c r="N843" s="94">
        <f t="shared" si="249"/>
        <v>0.28232248122568049</v>
      </c>
      <c r="O843" s="95">
        <v>30</v>
      </c>
      <c r="P843" s="96">
        <f t="shared" si="253"/>
        <v>12.896534431644032</v>
      </c>
      <c r="Q843" s="97">
        <v>9.7211213789014206</v>
      </c>
      <c r="R843" s="97">
        <v>0.154432337153706</v>
      </c>
      <c r="S843" s="96">
        <f t="shared" si="254"/>
        <v>0.20487779915850651</v>
      </c>
      <c r="T843" s="98">
        <v>4610859</v>
      </c>
      <c r="U843" s="99">
        <f t="shared" si="255"/>
        <v>594641.01852955762</v>
      </c>
      <c r="V843" s="100">
        <f t="shared" si="250"/>
        <v>1.2733164426623611</v>
      </c>
      <c r="W843" s="97">
        <v>3.2878932619400998</v>
      </c>
      <c r="X843" s="97">
        <v>3.2878932619400998</v>
      </c>
      <c r="Y843" s="96">
        <f t="shared" si="256"/>
        <v>0.20487779915850651</v>
      </c>
      <c r="Z843" s="100">
        <f t="shared" si="251"/>
        <v>1.2733164426623611</v>
      </c>
      <c r="AA843" s="93">
        <v>23.443955691055201</v>
      </c>
      <c r="AC843" s="114">
        <f t="shared" si="257"/>
        <v>23.443955691055201</v>
      </c>
      <c r="AD843" s="79">
        <f>O843/(EXP(N843)+1)</f>
        <v>12.896534431644032</v>
      </c>
      <c r="AE843" s="79">
        <f t="shared" si="252"/>
        <v>12.896534431644032</v>
      </c>
      <c r="AF843" s="80">
        <f t="shared" si="258"/>
        <v>594641.01852955762</v>
      </c>
      <c r="AG843" s="96">
        <f t="shared" si="259"/>
        <v>0.20487779915850651</v>
      </c>
      <c r="AH843" s="100">
        <f t="shared" si="260"/>
        <v>1.2733164426623611</v>
      </c>
    </row>
    <row r="844" spans="1:34">
      <c r="A844" s="20">
        <v>2017</v>
      </c>
      <c r="B844" s="20">
        <v>18</v>
      </c>
      <c r="C844" s="20" t="s">
        <v>50</v>
      </c>
      <c r="D844" s="24">
        <v>12.485060000000001</v>
      </c>
      <c r="E844" s="24">
        <v>14.334912321579001</v>
      </c>
      <c r="F844" s="24">
        <v>15.87627</v>
      </c>
      <c r="G844" s="23">
        <v>47743.646399999998</v>
      </c>
      <c r="H844" s="23">
        <v>46566.8727</v>
      </c>
      <c r="I844" s="92">
        <v>48048.180999999997</v>
      </c>
      <c r="J844" s="93">
        <v>7.2865913390000001</v>
      </c>
      <c r="K844" s="94">
        <f t="shared" si="246"/>
        <v>-4.1295389517216003</v>
      </c>
      <c r="L844" s="94">
        <f t="shared" si="247"/>
        <v>-2.4739200000000001</v>
      </c>
      <c r="M844" s="94">
        <f t="shared" si="248"/>
        <v>-0.61846545720220447</v>
      </c>
      <c r="N844" s="94">
        <f t="shared" si="249"/>
        <v>6.4666930076195173E-2</v>
      </c>
      <c r="O844" s="95">
        <v>30</v>
      </c>
      <c r="P844" s="96">
        <f t="shared" si="253"/>
        <v>14.515166969363172</v>
      </c>
      <c r="Q844" s="97">
        <v>9.7211213789014206</v>
      </c>
      <c r="R844" s="97">
        <v>0.154432337153706</v>
      </c>
      <c r="S844" s="96">
        <f t="shared" si="254"/>
        <v>0.23059182905793052</v>
      </c>
      <c r="T844" s="98">
        <v>4610859</v>
      </c>
      <c r="U844" s="99">
        <f t="shared" si="255"/>
        <v>669273.88257190911</v>
      </c>
      <c r="V844" s="100">
        <f t="shared" si="250"/>
        <v>1.4331292540676457</v>
      </c>
      <c r="W844" s="97">
        <v>3.2878932619400998</v>
      </c>
      <c r="X844" s="97">
        <v>3.2878932619400998</v>
      </c>
      <c r="Y844" s="96">
        <f t="shared" si="256"/>
        <v>0.23059182905793052</v>
      </c>
      <c r="Z844" s="100">
        <f t="shared" si="251"/>
        <v>1.4331292540676457</v>
      </c>
      <c r="AA844" s="93">
        <v>24.794884286911401</v>
      </c>
      <c r="AC844" s="114">
        <f t="shared" si="257"/>
        <v>24.794884286911401</v>
      </c>
      <c r="AD844" s="79">
        <f t="shared" ref="AD844:AD847" si="261">O844/(EXP(N844)+1)</f>
        <v>14.515166969363172</v>
      </c>
      <c r="AE844" s="79">
        <f t="shared" si="252"/>
        <v>14.515166969363172</v>
      </c>
      <c r="AF844" s="80">
        <f t="shared" si="258"/>
        <v>669273.88257190911</v>
      </c>
      <c r="AG844" s="96">
        <f t="shared" si="259"/>
        <v>0.23059182905793052</v>
      </c>
      <c r="AH844" s="100">
        <f t="shared" si="260"/>
        <v>1.4331292540676457</v>
      </c>
    </row>
    <row r="845" spans="1:34">
      <c r="A845" s="20">
        <v>2018</v>
      </c>
      <c r="B845" s="20">
        <v>19</v>
      </c>
      <c r="C845" s="20" t="s">
        <v>50</v>
      </c>
      <c r="D845" s="24">
        <v>12.05669</v>
      </c>
      <c r="E845" s="24">
        <v>14.2466559305263</v>
      </c>
      <c r="F845" s="24">
        <v>16.70787</v>
      </c>
      <c r="G845" s="23">
        <v>48681.2984</v>
      </c>
      <c r="H845" s="23">
        <v>46892.607799999998</v>
      </c>
      <c r="I845" s="92">
        <v>49147.813499999997</v>
      </c>
      <c r="J845" s="93">
        <v>7.2865913390000001</v>
      </c>
      <c r="K845" s="94">
        <f t="shared" si="246"/>
        <v>-4.2106402238095999</v>
      </c>
      <c r="L845" s="94">
        <f t="shared" si="247"/>
        <v>-2.6113600000000003</v>
      </c>
      <c r="M845" s="94">
        <f t="shared" si="248"/>
        <v>-0.61465772346662673</v>
      </c>
      <c r="N845" s="94">
        <f t="shared" si="249"/>
        <v>-0.15006660827622686</v>
      </c>
      <c r="O845" s="95">
        <v>30</v>
      </c>
      <c r="P845" s="96">
        <f t="shared" si="253"/>
        <v>16.123392121613001</v>
      </c>
      <c r="Q845" s="97">
        <v>9.7211213789014206</v>
      </c>
      <c r="R845" s="97">
        <v>0.154432337153706</v>
      </c>
      <c r="S845" s="96">
        <f t="shared" si="254"/>
        <v>0.25614052444510643</v>
      </c>
      <c r="T845" s="98">
        <v>4610859</v>
      </c>
      <c r="U845" s="99">
        <f t="shared" si="255"/>
        <v>743426.87674468395</v>
      </c>
      <c r="V845" s="100">
        <f t="shared" si="250"/>
        <v>1.5919145107361565</v>
      </c>
      <c r="W845" s="97">
        <v>3.2878932619400998</v>
      </c>
      <c r="X845" s="97">
        <v>3.2878932619400998</v>
      </c>
      <c r="Y845" s="96">
        <f t="shared" si="256"/>
        <v>0.25614052444510643</v>
      </c>
      <c r="Z845" s="100">
        <f t="shared" si="251"/>
        <v>1.5919145107361565</v>
      </c>
      <c r="AA845" s="93">
        <v>26.145812882767999</v>
      </c>
      <c r="AC845" s="114">
        <f t="shared" si="257"/>
        <v>26.145812882767999</v>
      </c>
      <c r="AD845" s="79">
        <f t="shared" si="261"/>
        <v>16.123392121613001</v>
      </c>
      <c r="AE845" s="79">
        <f t="shared" si="252"/>
        <v>16.123392121613001</v>
      </c>
      <c r="AF845" s="80">
        <f t="shared" si="258"/>
        <v>743426.87674468395</v>
      </c>
      <c r="AG845" s="96">
        <f t="shared" si="259"/>
        <v>0.25614052444510643</v>
      </c>
      <c r="AH845" s="100">
        <f t="shared" si="260"/>
        <v>1.5919145107361565</v>
      </c>
    </row>
    <row r="846" spans="1:34">
      <c r="A846" s="20">
        <v>2019</v>
      </c>
      <c r="B846" s="20">
        <v>20</v>
      </c>
      <c r="C846" s="20" t="s">
        <v>50</v>
      </c>
      <c r="D846" s="24">
        <v>11.697229999999999</v>
      </c>
      <c r="E846" s="24">
        <v>14.7410694473684</v>
      </c>
      <c r="F846" s="24">
        <v>17.650763909999998</v>
      </c>
      <c r="G846" s="23">
        <v>49637.3652</v>
      </c>
      <c r="H846" s="23">
        <v>47220.621299999999</v>
      </c>
      <c r="I846" s="92">
        <v>50272.612200000003</v>
      </c>
      <c r="J846" s="93">
        <v>7.2865913390000001</v>
      </c>
      <c r="K846" s="94">
        <f t="shared" si="246"/>
        <v>-4.2933342656088005</v>
      </c>
      <c r="L846" s="94">
        <f t="shared" si="247"/>
        <v>-2.7488000000000001</v>
      </c>
      <c r="M846" s="94">
        <f t="shared" si="248"/>
        <v>-0.63598870023726228</v>
      </c>
      <c r="N846" s="94">
        <f t="shared" si="249"/>
        <v>-0.3915316268460628</v>
      </c>
      <c r="O846" s="95">
        <v>30</v>
      </c>
      <c r="P846" s="96">
        <f t="shared" si="253"/>
        <v>17.899540585252115</v>
      </c>
      <c r="Q846" s="97">
        <v>9.7211213789014206</v>
      </c>
      <c r="R846" s="97">
        <v>0.154432337153706</v>
      </c>
      <c r="S846" s="96">
        <f t="shared" si="254"/>
        <v>0.28435689452017598</v>
      </c>
      <c r="T846" s="98">
        <v>4610859</v>
      </c>
      <c r="U846" s="99">
        <f t="shared" si="255"/>
        <v>825322.57803374971</v>
      </c>
      <c r="V846" s="100">
        <f t="shared" si="250"/>
        <v>1.7672793775806883</v>
      </c>
      <c r="W846" s="97">
        <v>3.2878932619400998</v>
      </c>
      <c r="X846" s="97">
        <v>3.2878932619400998</v>
      </c>
      <c r="Y846" s="96">
        <f t="shared" si="256"/>
        <v>0.28435689452017593</v>
      </c>
      <c r="Z846" s="100">
        <f t="shared" si="251"/>
        <v>1.7672793775806883</v>
      </c>
      <c r="AA846" s="93">
        <v>27.496741478624202</v>
      </c>
      <c r="AC846" s="114">
        <f t="shared" si="257"/>
        <v>27.496741478624202</v>
      </c>
      <c r="AD846" s="79">
        <f t="shared" si="261"/>
        <v>17.899540585252115</v>
      </c>
      <c r="AE846" s="79">
        <f t="shared" si="252"/>
        <v>17.899540585252115</v>
      </c>
      <c r="AF846" s="80">
        <f t="shared" si="258"/>
        <v>825322.57803374971</v>
      </c>
      <c r="AG846" s="96">
        <f t="shared" si="259"/>
        <v>0.28435689452017593</v>
      </c>
      <c r="AH846" s="100">
        <f t="shared" si="260"/>
        <v>1.7672793775806883</v>
      </c>
    </row>
    <row r="847" spans="1:34">
      <c r="A847" s="20">
        <v>2020</v>
      </c>
      <c r="B847" s="20">
        <v>21</v>
      </c>
      <c r="C847" s="20" t="s">
        <v>50</v>
      </c>
      <c r="D847" s="24">
        <v>12.495620000000001</v>
      </c>
      <c r="E847" s="24">
        <v>14.7189677268421</v>
      </c>
      <c r="F847" s="24">
        <v>18.383837570000001</v>
      </c>
      <c r="G847" s="23">
        <v>50612.208500000001</v>
      </c>
      <c r="H847" s="23">
        <v>47550.929400000001</v>
      </c>
      <c r="I847" s="92">
        <v>51423.153200000001</v>
      </c>
      <c r="J847" s="93">
        <v>7.2865913390000001</v>
      </c>
      <c r="K847" s="94">
        <f t="shared" si="246"/>
        <v>-4.377652361999</v>
      </c>
      <c r="L847" s="94">
        <f t="shared" si="247"/>
        <v>-2.8862399999999999</v>
      </c>
      <c r="M847" s="94">
        <f t="shared" si="248"/>
        <v>-0.63503514360687563</v>
      </c>
      <c r="N847" s="94">
        <f t="shared" si="249"/>
        <v>-0.61233616660587542</v>
      </c>
      <c r="O847" s="95">
        <v>30</v>
      </c>
      <c r="P847" s="96">
        <f t="shared" si="253"/>
        <v>19.45420586717832</v>
      </c>
      <c r="Q847" s="97">
        <v>9.7211213789014206</v>
      </c>
      <c r="R847" s="97">
        <v>0.154432337153706</v>
      </c>
      <c r="S847" s="96">
        <f t="shared" si="254"/>
        <v>0.30905472346619428</v>
      </c>
      <c r="T847" s="98">
        <v>4610859</v>
      </c>
      <c r="U847" s="99">
        <f t="shared" si="255"/>
        <v>897006.00210531964</v>
      </c>
      <c r="V847" s="100">
        <f t="shared" si="250"/>
        <v>1.9207764954928996</v>
      </c>
      <c r="W847" s="97">
        <v>3.2878932619400998</v>
      </c>
      <c r="X847" s="97">
        <v>3.2878932619400998</v>
      </c>
      <c r="Y847" s="96">
        <f t="shared" si="256"/>
        <v>0.30905472346619428</v>
      </c>
      <c r="Z847" s="100">
        <f t="shared" si="251"/>
        <v>1.9207764954928996</v>
      </c>
      <c r="AA847" s="93">
        <v>28.847670074480401</v>
      </c>
      <c r="AC847" s="114">
        <f t="shared" si="257"/>
        <v>28.847670074480401</v>
      </c>
      <c r="AD847" s="79">
        <f t="shared" si="261"/>
        <v>19.45420586717832</v>
      </c>
      <c r="AE847" s="79">
        <f t="shared" si="252"/>
        <v>19.45420586717832</v>
      </c>
      <c r="AF847" s="80">
        <f t="shared" si="258"/>
        <v>897006.00210531964</v>
      </c>
      <c r="AG847" s="96">
        <f t="shared" si="259"/>
        <v>0.30905472346619428</v>
      </c>
      <c r="AH847" s="100">
        <f t="shared" si="260"/>
        <v>1.9207764954928996</v>
      </c>
    </row>
    <row r="848" spans="1:34">
      <c r="A848" s="20">
        <v>2021</v>
      </c>
      <c r="B848" s="20">
        <v>22</v>
      </c>
      <c r="C848" s="20" t="s">
        <v>50</v>
      </c>
      <c r="D848" s="24">
        <v>11.2707</v>
      </c>
      <c r="E848" s="24">
        <v>14.6854710363158</v>
      </c>
      <c r="F848" s="24">
        <v>17.814730000000001</v>
      </c>
      <c r="G848" s="23">
        <v>51606.197099999998</v>
      </c>
      <c r="H848" s="23">
        <v>47883.547899999998</v>
      </c>
      <c r="I848" s="92">
        <v>52600.025500000003</v>
      </c>
      <c r="J848" s="93">
        <v>7.2865913390000001</v>
      </c>
      <c r="K848" s="94">
        <f t="shared" si="246"/>
        <v>-4.4636264119674003</v>
      </c>
      <c r="L848" s="94">
        <f t="shared" si="247"/>
        <v>-3.0236800000000001</v>
      </c>
      <c r="M848" s="94">
        <f t="shared" si="248"/>
        <v>-0.63358996239080889</v>
      </c>
      <c r="N848" s="94">
        <f t="shared" si="249"/>
        <v>-0.83430503535820921</v>
      </c>
      <c r="O848" s="95">
        <v>30</v>
      </c>
      <c r="P848" s="96">
        <f t="shared" si="253"/>
        <v>20.917933100641338</v>
      </c>
      <c r="Q848" s="97">
        <v>9.7211213789014206</v>
      </c>
      <c r="R848" s="97">
        <v>0.154432337153706</v>
      </c>
      <c r="S848" s="96">
        <f t="shared" si="254"/>
        <v>0.33230788622474505</v>
      </c>
      <c r="T848" s="98">
        <v>4610859</v>
      </c>
      <c r="U848" s="99">
        <f t="shared" si="255"/>
        <v>964496.40098490019</v>
      </c>
      <c r="V848" s="100">
        <f t="shared" si="250"/>
        <v>2.065295006556461</v>
      </c>
      <c r="W848" s="97">
        <v>3.2878932619400998</v>
      </c>
      <c r="X848" s="97">
        <v>3.9454719143281194</v>
      </c>
      <c r="Y848" s="96">
        <f t="shared" si="256"/>
        <v>0.2769232385206209</v>
      </c>
      <c r="Z848" s="100">
        <f t="shared" si="251"/>
        <v>1.7210791721303842</v>
      </c>
      <c r="AA848" s="93">
        <v>30.1985986703367</v>
      </c>
      <c r="AB848" s="95">
        <v>80</v>
      </c>
      <c r="AC848" s="114">
        <f t="shared" si="257"/>
        <v>80</v>
      </c>
      <c r="AD848" s="79">
        <f>(P848/100+0.03*(AC848/100-AA848/100)+(AF847-U847)/T848)*100</f>
        <v>22.411975140531236</v>
      </c>
      <c r="AE848" s="79">
        <f t="shared" si="252"/>
        <v>22.411975140531236</v>
      </c>
      <c r="AF848" s="80">
        <f t="shared" si="258"/>
        <v>1033384.5728449471</v>
      </c>
      <c r="AG848" s="96">
        <f t="shared" si="259"/>
        <v>0.35604263811528891</v>
      </c>
      <c r="AH848" s="100">
        <f t="shared" si="260"/>
        <v>2.2128065962400245</v>
      </c>
    </row>
    <row r="849" spans="1:34">
      <c r="A849" s="20">
        <v>2022</v>
      </c>
      <c r="B849" s="20">
        <v>23</v>
      </c>
      <c r="C849" s="20" t="s">
        <v>50</v>
      </c>
      <c r="D849" s="24">
        <v>12.59127</v>
      </c>
      <c r="E849" s="24">
        <v>14.919224460000001</v>
      </c>
      <c r="F849" s="24">
        <v>21.089743739999999</v>
      </c>
      <c r="G849" s="23">
        <v>52619.706899999997</v>
      </c>
      <c r="H849" s="23">
        <v>48218.4931</v>
      </c>
      <c r="I849" s="92">
        <v>53803.831700000002</v>
      </c>
      <c r="J849" s="93">
        <v>7.2865913390000001</v>
      </c>
      <c r="K849" s="94">
        <f t="shared" si="246"/>
        <v>-4.5512889286086002</v>
      </c>
      <c r="L849" s="94">
        <f t="shared" si="247"/>
        <v>-3.1611200000000004</v>
      </c>
      <c r="M849" s="94">
        <f t="shared" si="248"/>
        <v>-0.64367502010224009</v>
      </c>
      <c r="N849" s="94">
        <f t="shared" si="249"/>
        <v>-1.0694926097108406</v>
      </c>
      <c r="O849" s="95">
        <v>30</v>
      </c>
      <c r="P849" s="96">
        <f t="shared" si="253"/>
        <v>22.335012367494969</v>
      </c>
      <c r="Q849" s="97">
        <v>9.7211213789014206</v>
      </c>
      <c r="R849" s="97">
        <v>0.154432337153706</v>
      </c>
      <c r="S849" s="96">
        <f t="shared" si="254"/>
        <v>0.35481998689527461</v>
      </c>
      <c r="T849" s="98">
        <v>4610859</v>
      </c>
      <c r="U849" s="99">
        <f t="shared" si="255"/>
        <v>1029835.9278977547</v>
      </c>
      <c r="V849" s="100">
        <f t="shared" si="250"/>
        <v>2.2052078134120174</v>
      </c>
      <c r="W849" s="97">
        <v>3.2878932619400998</v>
      </c>
      <c r="X849" s="97">
        <v>3.9454719143281194</v>
      </c>
      <c r="Y849" s="96">
        <f t="shared" si="256"/>
        <v>0.29568332241272888</v>
      </c>
      <c r="Z849" s="100">
        <f t="shared" si="251"/>
        <v>1.8376731778433482</v>
      </c>
      <c r="AA849" s="93">
        <v>31.5495272661929</v>
      </c>
      <c r="AB849" s="95">
        <v>80</v>
      </c>
      <c r="AC849" s="114">
        <f t="shared" si="257"/>
        <v>80</v>
      </c>
      <c r="AD849" s="79">
        <f t="shared" ref="AD849:AD877" si="262">(P849/100+0.03*(AC849/100-AA849/100)+(AF848-U848)/T849)*100</f>
        <v>25.28256858939908</v>
      </c>
      <c r="AE849" s="79">
        <f t="shared" si="252"/>
        <v>25.28256858939908</v>
      </c>
      <c r="AF849" s="80">
        <f t="shared" si="258"/>
        <v>1165743.5892354806</v>
      </c>
      <c r="AG849" s="96">
        <f t="shared" si="259"/>
        <v>0.40164565427440591</v>
      </c>
      <c r="AH849" s="100">
        <f t="shared" si="260"/>
        <v>2.4962295466470454</v>
      </c>
    </row>
    <row r="850" spans="1:34">
      <c r="A850" s="20">
        <v>2023</v>
      </c>
      <c r="B850" s="20">
        <v>24</v>
      </c>
      <c r="C850" s="20" t="s">
        <v>50</v>
      </c>
      <c r="D850" s="24">
        <v>13.066890000000001</v>
      </c>
      <c r="E850" s="24">
        <v>14.6893930863158</v>
      </c>
      <c r="F850" s="24">
        <v>17.477499999999999</v>
      </c>
      <c r="G850" s="23">
        <v>53653.121400000004</v>
      </c>
      <c r="H850" s="23">
        <v>48555.781199999998</v>
      </c>
      <c r="I850" s="92">
        <v>55035.188199999997</v>
      </c>
      <c r="J850" s="93">
        <v>7.2865913390000001</v>
      </c>
      <c r="K850" s="94">
        <f t="shared" si="246"/>
        <v>-4.6406730823716007</v>
      </c>
      <c r="L850" s="94">
        <f t="shared" si="247"/>
        <v>-3.2985600000000002</v>
      </c>
      <c r="M850" s="94">
        <f t="shared" si="248"/>
        <v>-0.63375917531600889</v>
      </c>
      <c r="N850" s="94">
        <f t="shared" si="249"/>
        <v>-1.2864009186876095</v>
      </c>
      <c r="O850" s="95">
        <v>30</v>
      </c>
      <c r="P850" s="96">
        <f t="shared" si="253"/>
        <v>23.506121530655435</v>
      </c>
      <c r="Q850" s="97">
        <v>9.7211213789014206</v>
      </c>
      <c r="R850" s="97">
        <v>0.154432337153706</v>
      </c>
      <c r="S850" s="96">
        <f t="shared" si="254"/>
        <v>0.37342454063755393</v>
      </c>
      <c r="T850" s="98">
        <v>4610859</v>
      </c>
      <c r="U850" s="99">
        <f t="shared" si="255"/>
        <v>1083834.120147164</v>
      </c>
      <c r="V850" s="100">
        <f t="shared" si="250"/>
        <v>2.3208351985447142</v>
      </c>
      <c r="W850" s="97">
        <v>3.2878932619400998</v>
      </c>
      <c r="X850" s="97">
        <v>3.9454719143281194</v>
      </c>
      <c r="Y850" s="96">
        <f t="shared" si="256"/>
        <v>0.3111871171979616</v>
      </c>
      <c r="Z850" s="100">
        <f t="shared" si="251"/>
        <v>1.9340293321205952</v>
      </c>
      <c r="AA850" s="93">
        <v>32.900455862049498</v>
      </c>
      <c r="AB850" s="95">
        <v>80</v>
      </c>
      <c r="AC850" s="114">
        <f t="shared" si="257"/>
        <v>80</v>
      </c>
      <c r="AD850" s="79">
        <f t="shared" si="262"/>
        <v>27.866664076698065</v>
      </c>
      <c r="AE850" s="79">
        <f t="shared" si="252"/>
        <v>27.866664076698065</v>
      </c>
      <c r="AF850" s="80">
        <f t="shared" si="258"/>
        <v>1284892.5885801995</v>
      </c>
      <c r="AG850" s="96">
        <f t="shared" si="259"/>
        <v>0.44269728710331574</v>
      </c>
      <c r="AH850" s="100">
        <f t="shared" si="260"/>
        <v>2.7513656291991042</v>
      </c>
    </row>
    <row r="851" spans="1:34">
      <c r="A851" s="20">
        <v>2024</v>
      </c>
      <c r="B851" s="20">
        <v>25</v>
      </c>
      <c r="C851" s="20" t="s">
        <v>50</v>
      </c>
      <c r="D851" s="24">
        <v>12.30903</v>
      </c>
      <c r="E851" s="24">
        <v>14.609868761052599</v>
      </c>
      <c r="F851" s="24">
        <v>18.260576449999999</v>
      </c>
      <c r="G851" s="23">
        <v>54706.831400000003</v>
      </c>
      <c r="H851" s="23">
        <v>48895.428699999997</v>
      </c>
      <c r="I851" s="92">
        <v>56294.725700000003</v>
      </c>
      <c r="J851" s="93">
        <v>7.2865913390000001</v>
      </c>
      <c r="K851" s="94">
        <f t="shared" si="246"/>
        <v>-4.7318126751116001</v>
      </c>
      <c r="L851" s="94">
        <f t="shared" si="247"/>
        <v>-3.4359999999999999</v>
      </c>
      <c r="M851" s="94">
        <f t="shared" si="248"/>
        <v>-0.63032817782685335</v>
      </c>
      <c r="N851" s="94">
        <f t="shared" si="249"/>
        <v>-1.5115495139384532</v>
      </c>
      <c r="O851" s="95">
        <v>30</v>
      </c>
      <c r="P851" s="96">
        <f t="shared" si="253"/>
        <v>24.578721936296397</v>
      </c>
      <c r="Q851" s="97">
        <v>9.7211213789014206</v>
      </c>
      <c r="R851" s="97">
        <v>0.154432337153706</v>
      </c>
      <c r="S851" s="96">
        <f t="shared" si="254"/>
        <v>0.39046415788116312</v>
      </c>
      <c r="T851" s="98">
        <v>4610859</v>
      </c>
      <c r="U851" s="99">
        <f t="shared" si="255"/>
        <v>1133290.2124846966</v>
      </c>
      <c r="V851" s="100">
        <f t="shared" si="250"/>
        <v>2.4267364963040414</v>
      </c>
      <c r="W851" s="97">
        <v>3.2878932619400998</v>
      </c>
      <c r="X851" s="97">
        <v>3.9454719143281194</v>
      </c>
      <c r="Y851" s="96">
        <f t="shared" si="256"/>
        <v>0.32538679823430261</v>
      </c>
      <c r="Z851" s="100">
        <f t="shared" si="251"/>
        <v>2.0222804135867012</v>
      </c>
      <c r="AA851" s="93">
        <v>34.251384457905701</v>
      </c>
      <c r="AB851" s="95">
        <v>80</v>
      </c>
      <c r="AC851" s="114">
        <f t="shared" si="257"/>
        <v>80</v>
      </c>
      <c r="AD851" s="79">
        <f t="shared" si="262"/>
        <v>30.311722948601847</v>
      </c>
      <c r="AE851" s="79">
        <f t="shared" si="252"/>
        <v>30.311722948601847</v>
      </c>
      <c r="AF851" s="80">
        <f t="shared" si="258"/>
        <v>1397630.8056306737</v>
      </c>
      <c r="AG851" s="96">
        <f t="shared" si="259"/>
        <v>0.48154014703159875</v>
      </c>
      <c r="AH851" s="100">
        <f t="shared" si="260"/>
        <v>2.992774178245694</v>
      </c>
    </row>
    <row r="852" spans="1:34">
      <c r="A852" s="20">
        <v>2025</v>
      </c>
      <c r="B852" s="20">
        <v>26</v>
      </c>
      <c r="C852" s="20" t="s">
        <v>50</v>
      </c>
      <c r="D852" s="24">
        <v>12.14503</v>
      </c>
      <c r="E852" s="24">
        <v>15.2460555026316</v>
      </c>
      <c r="F852" s="24">
        <v>19.75544</v>
      </c>
      <c r="G852" s="23">
        <v>55781.235500000003</v>
      </c>
      <c r="H852" s="23">
        <v>49237.451999999997</v>
      </c>
      <c r="I852" s="92">
        <v>57583.089</v>
      </c>
      <c r="J852" s="93">
        <v>7.2865913390000001</v>
      </c>
      <c r="K852" s="94">
        <f t="shared" si="246"/>
        <v>-4.8247421833370003</v>
      </c>
      <c r="L852" s="94">
        <f t="shared" si="247"/>
        <v>-3.5734400000000002</v>
      </c>
      <c r="M852" s="94">
        <f t="shared" si="248"/>
        <v>-0.6577758186055378</v>
      </c>
      <c r="N852" s="94">
        <f t="shared" si="249"/>
        <v>-1.7693666629425382</v>
      </c>
      <c r="O852" s="95">
        <v>30</v>
      </c>
      <c r="P852" s="96">
        <f t="shared" si="253"/>
        <v>25.631366752089104</v>
      </c>
      <c r="Q852" s="97">
        <v>9.7211213789014206</v>
      </c>
      <c r="R852" s="97">
        <v>0.154432337153706</v>
      </c>
      <c r="S852" s="96">
        <f t="shared" si="254"/>
        <v>0.40718675528113213</v>
      </c>
      <c r="T852" s="98">
        <v>4610859</v>
      </c>
      <c r="U852" s="99">
        <f t="shared" si="255"/>
        <v>1181826.180711708</v>
      </c>
      <c r="V852" s="100">
        <f t="shared" si="250"/>
        <v>2.5306675143101929</v>
      </c>
      <c r="W852" s="97">
        <v>3.2878932619400998</v>
      </c>
      <c r="X852" s="97">
        <v>3.9454719143281194</v>
      </c>
      <c r="Y852" s="96">
        <f t="shared" si="256"/>
        <v>0.33932229606761011</v>
      </c>
      <c r="Z852" s="100">
        <f t="shared" si="251"/>
        <v>2.1088895952584941</v>
      </c>
      <c r="AA852" s="93">
        <v>35.602313053761897</v>
      </c>
      <c r="AB852" s="95">
        <v>80</v>
      </c>
      <c r="AC852" s="114">
        <f t="shared" si="257"/>
        <v>80</v>
      </c>
      <c r="AD852" s="79">
        <f t="shared" si="262"/>
        <v>32.696298372781698</v>
      </c>
      <c r="AE852" s="79">
        <f t="shared" si="252"/>
        <v>32.696298372781698</v>
      </c>
      <c r="AF852" s="80">
        <f t="shared" si="258"/>
        <v>1507580.2161882585</v>
      </c>
      <c r="AG852" s="96">
        <f t="shared" si="259"/>
        <v>0.51942215071428499</v>
      </c>
      <c r="AH852" s="100">
        <f t="shared" si="260"/>
        <v>3.2282110014070082</v>
      </c>
    </row>
    <row r="853" spans="1:34">
      <c r="A853" s="20">
        <v>2026</v>
      </c>
      <c r="B853" s="20">
        <v>27</v>
      </c>
      <c r="C853" s="20" t="s">
        <v>50</v>
      </c>
      <c r="D853" s="24">
        <v>11.692920000000001</v>
      </c>
      <c r="E853" s="24">
        <v>14.826321195263199</v>
      </c>
      <c r="F853" s="24">
        <v>17.715528989999999</v>
      </c>
      <c r="G853" s="23">
        <v>56876.740100000003</v>
      </c>
      <c r="H853" s="23">
        <v>49581.867700000003</v>
      </c>
      <c r="I853" s="92">
        <v>58900.937700000002</v>
      </c>
      <c r="J853" s="93">
        <v>7.2865913390000001</v>
      </c>
      <c r="K853" s="94">
        <f t="shared" si="246"/>
        <v>-4.9194967582094007</v>
      </c>
      <c r="L853" s="94">
        <f t="shared" si="247"/>
        <v>-3.7108800000000004</v>
      </c>
      <c r="M853" s="94">
        <f t="shared" si="248"/>
        <v>-0.63966680164843548</v>
      </c>
      <c r="N853" s="94">
        <f t="shared" si="249"/>
        <v>-1.9834522208578365</v>
      </c>
      <c r="O853" s="95">
        <v>30</v>
      </c>
      <c r="P853" s="96">
        <f t="shared" si="253"/>
        <v>26.371460700429171</v>
      </c>
      <c r="Q853" s="97">
        <v>9.7211213789014206</v>
      </c>
      <c r="R853" s="97">
        <v>0.154432337153706</v>
      </c>
      <c r="S853" s="96">
        <f t="shared" si="254"/>
        <v>0.41894408591209553</v>
      </c>
      <c r="T853" s="98">
        <v>4610859</v>
      </c>
      <c r="U853" s="99">
        <f t="shared" si="255"/>
        <v>1215950.8691372015</v>
      </c>
      <c r="V853" s="100">
        <f t="shared" si="250"/>
        <v>2.6037393770289112</v>
      </c>
      <c r="W853" s="97">
        <v>3.2878932619400998</v>
      </c>
      <c r="X853" s="97">
        <v>3.9454719143281194</v>
      </c>
      <c r="Y853" s="96">
        <f t="shared" si="256"/>
        <v>0.34912007159341296</v>
      </c>
      <c r="Z853" s="100">
        <f t="shared" si="251"/>
        <v>2.1697828141907594</v>
      </c>
      <c r="AA853" s="93">
        <v>36.9532416496181</v>
      </c>
      <c r="AB853" s="95">
        <v>80</v>
      </c>
      <c r="AC853" s="114">
        <f t="shared" si="257"/>
        <v>80</v>
      </c>
      <c r="AD853" s="79">
        <f t="shared" si="262"/>
        <v>34.727795071633224</v>
      </c>
      <c r="AE853" s="79">
        <f t="shared" si="252"/>
        <v>34.727795071633224</v>
      </c>
      <c r="AF853" s="80">
        <f t="shared" si="258"/>
        <v>1601249.6645619569</v>
      </c>
      <c r="AG853" s="96">
        <f t="shared" si="259"/>
        <v>0.55169505122600915</v>
      </c>
      <c r="AH853" s="100">
        <f t="shared" si="260"/>
        <v>3.4287872231487899</v>
      </c>
    </row>
    <row r="854" spans="1:34">
      <c r="A854" s="20">
        <v>2027</v>
      </c>
      <c r="B854" s="20">
        <v>28</v>
      </c>
      <c r="C854" s="20" t="s">
        <v>50</v>
      </c>
      <c r="D854" s="24">
        <v>11.68191</v>
      </c>
      <c r="E854" s="24">
        <v>14.6152241968421</v>
      </c>
      <c r="F854" s="24">
        <v>18.248560000000001</v>
      </c>
      <c r="G854" s="23">
        <v>57993.7598</v>
      </c>
      <c r="H854" s="23">
        <v>49928.6927</v>
      </c>
      <c r="I854" s="92">
        <v>60248.946900000003</v>
      </c>
      <c r="J854" s="93">
        <v>7.2865913390000001</v>
      </c>
      <c r="K854" s="94">
        <f t="shared" si="246"/>
        <v>-5.0161122601411998</v>
      </c>
      <c r="L854" s="94">
        <f t="shared" si="247"/>
        <v>-3.8483200000000002</v>
      </c>
      <c r="M854" s="94">
        <f t="shared" si="248"/>
        <v>-0.63055923274855552</v>
      </c>
      <c r="N854" s="94">
        <f t="shared" si="249"/>
        <v>-2.2084001538897553</v>
      </c>
      <c r="O854" s="95">
        <v>30</v>
      </c>
      <c r="P854" s="96">
        <f t="shared" si="253"/>
        <v>27.030039460733498</v>
      </c>
      <c r="Q854" s="97">
        <v>9.7211213789014206</v>
      </c>
      <c r="R854" s="97">
        <v>0.154432337153706</v>
      </c>
      <c r="S854" s="96">
        <f t="shared" si="254"/>
        <v>0.4294064444394079</v>
      </c>
      <c r="T854" s="98">
        <v>4610859</v>
      </c>
      <c r="U854" s="99">
        <f t="shared" si="255"/>
        <v>1246317.007178782</v>
      </c>
      <c r="V854" s="100">
        <f t="shared" si="250"/>
        <v>2.6687629823027503</v>
      </c>
      <c r="W854" s="97">
        <v>3.2878932619400998</v>
      </c>
      <c r="X854" s="97">
        <v>3.9454719143281194</v>
      </c>
      <c r="Y854" s="96">
        <f t="shared" si="256"/>
        <v>0.3578387036995066</v>
      </c>
      <c r="Z854" s="100">
        <f t="shared" si="251"/>
        <v>2.2239691519189586</v>
      </c>
      <c r="AA854" s="93">
        <v>38.304170245474801</v>
      </c>
      <c r="AB854" s="95">
        <v>80</v>
      </c>
      <c r="AC854" s="114">
        <f t="shared" si="257"/>
        <v>80</v>
      </c>
      <c r="AD854" s="79">
        <f t="shared" si="262"/>
        <v>36.637248724573304</v>
      </c>
      <c r="AE854" s="79">
        <f t="shared" si="252"/>
        <v>36.637248724573304</v>
      </c>
      <c r="AF854" s="80">
        <f t="shared" si="258"/>
        <v>1689291.8801693735</v>
      </c>
      <c r="AG854" s="96">
        <f t="shared" si="259"/>
        <v>0.58202914323212518</v>
      </c>
      <c r="AH854" s="100">
        <f t="shared" si="260"/>
        <v>3.6173137413135907</v>
      </c>
    </row>
    <row r="855" spans="1:34">
      <c r="A855" s="20">
        <v>2028</v>
      </c>
      <c r="B855" s="20">
        <v>29</v>
      </c>
      <c r="C855" s="20" t="s">
        <v>50</v>
      </c>
      <c r="D855" s="24">
        <v>11.678369999999999</v>
      </c>
      <c r="E855" s="24">
        <v>14.723745907894701</v>
      </c>
      <c r="F855" s="24">
        <v>18.823599999999999</v>
      </c>
      <c r="G855" s="23">
        <v>59132.716899999999</v>
      </c>
      <c r="H855" s="23">
        <v>50277.943599999999</v>
      </c>
      <c r="I855" s="92">
        <v>61627.806600000004</v>
      </c>
      <c r="J855" s="93">
        <v>7.2865913390000001</v>
      </c>
      <c r="K855" s="94">
        <f t="shared" si="246"/>
        <v>-5.1146252155486005</v>
      </c>
      <c r="L855" s="94">
        <f t="shared" si="247"/>
        <v>-3.98576</v>
      </c>
      <c r="M855" s="94">
        <f t="shared" si="248"/>
        <v>-0.63524129345020897</v>
      </c>
      <c r="N855" s="94">
        <f t="shared" si="249"/>
        <v>-2.4490351699988091</v>
      </c>
      <c r="O855" s="95">
        <v>30</v>
      </c>
      <c r="P855" s="96">
        <f t="shared" si="253"/>
        <v>27.614725980845883</v>
      </c>
      <c r="Q855" s="97">
        <v>9.7211213789014206</v>
      </c>
      <c r="R855" s="97">
        <v>0.154432337153706</v>
      </c>
      <c r="S855" s="96">
        <f t="shared" si="254"/>
        <v>0.43869493105363705</v>
      </c>
      <c r="T855" s="98">
        <v>4610859</v>
      </c>
      <c r="U855" s="99">
        <f t="shared" si="255"/>
        <v>1273276.0782131706</v>
      </c>
      <c r="V855" s="100">
        <f t="shared" si="250"/>
        <v>2.7264909683604142</v>
      </c>
      <c r="W855" s="97">
        <v>3.2878932619400998</v>
      </c>
      <c r="X855" s="97">
        <v>3.9454719143281194</v>
      </c>
      <c r="Y855" s="96">
        <f t="shared" si="256"/>
        <v>0.36557910921136422</v>
      </c>
      <c r="Z855" s="100">
        <f t="shared" si="251"/>
        <v>2.2720758069670124</v>
      </c>
      <c r="AA855" s="93">
        <v>39.655098841330997</v>
      </c>
      <c r="AB855" s="95">
        <v>80</v>
      </c>
      <c r="AC855" s="114">
        <f t="shared" si="257"/>
        <v>80</v>
      </c>
      <c r="AD855" s="79">
        <f t="shared" si="262"/>
        <v>38.432282279445758</v>
      </c>
      <c r="AE855" s="79">
        <f t="shared" si="252"/>
        <v>38.432282279445758</v>
      </c>
      <c r="AF855" s="80">
        <f t="shared" si="258"/>
        <v>1772058.3463872299</v>
      </c>
      <c r="AG855" s="96">
        <f t="shared" si="259"/>
        <v>0.61054552692320152</v>
      </c>
      <c r="AH855" s="100">
        <f t="shared" si="260"/>
        <v>3.7945431941301164</v>
      </c>
    </row>
    <row r="856" spans="1:34">
      <c r="A856" s="20">
        <v>2029</v>
      </c>
      <c r="B856" s="20">
        <v>30</v>
      </c>
      <c r="C856" s="20" t="s">
        <v>50</v>
      </c>
      <c r="D856" s="24">
        <v>11.35962</v>
      </c>
      <c r="E856" s="24">
        <v>15.1233713142105</v>
      </c>
      <c r="F856" s="24">
        <v>17.914829999999998</v>
      </c>
      <c r="G856" s="23">
        <v>60294.042300000001</v>
      </c>
      <c r="H856" s="23">
        <v>50629.637600000002</v>
      </c>
      <c r="I856" s="92">
        <v>63038.222999999998</v>
      </c>
      <c r="J856" s="93">
        <v>7.2865913390000001</v>
      </c>
      <c r="K856" s="94">
        <f t="shared" si="246"/>
        <v>-5.2150728946961999</v>
      </c>
      <c r="L856" s="94">
        <f t="shared" si="247"/>
        <v>-4.1232000000000006</v>
      </c>
      <c r="M856" s="94">
        <f t="shared" si="248"/>
        <v>-0.65248273198029783</v>
      </c>
      <c r="N856" s="94">
        <f t="shared" si="249"/>
        <v>-2.7041642876764982</v>
      </c>
      <c r="O856" s="95">
        <v>30</v>
      </c>
      <c r="P856" s="96">
        <f t="shared" si="253"/>
        <v>28.11815766885741</v>
      </c>
      <c r="Q856" s="97">
        <v>9.7211213789014206</v>
      </c>
      <c r="R856" s="97">
        <v>0.154432337153706</v>
      </c>
      <c r="S856" s="96">
        <f t="shared" si="254"/>
        <v>0.44669258164830966</v>
      </c>
      <c r="T856" s="98">
        <v>4610859</v>
      </c>
      <c r="U856" s="99">
        <f t="shared" si="255"/>
        <v>1296488.603508702</v>
      </c>
      <c r="V856" s="100">
        <f t="shared" si="250"/>
        <v>2.7761964027544375</v>
      </c>
      <c r="W856" s="97">
        <v>3.2878932619400998</v>
      </c>
      <c r="X856" s="97">
        <v>3.9454719143281194</v>
      </c>
      <c r="Y856" s="96">
        <f t="shared" si="256"/>
        <v>0.37224381804025802</v>
      </c>
      <c r="Z856" s="100">
        <f t="shared" si="251"/>
        <v>2.3134970022953647</v>
      </c>
      <c r="AA856" s="93">
        <v>41.0060274371872</v>
      </c>
      <c r="AB856" s="95">
        <v>80</v>
      </c>
      <c r="AC856" s="114">
        <f t="shared" si="257"/>
        <v>80</v>
      </c>
      <c r="AD856" s="79">
        <f t="shared" si="262"/>
        <v>40.105533144341678</v>
      </c>
      <c r="AE856" s="79">
        <f t="shared" si="252"/>
        <v>40.105533144341678</v>
      </c>
      <c r="AF856" s="80">
        <f t="shared" si="258"/>
        <v>1849209.5844838612</v>
      </c>
      <c r="AG856" s="96">
        <f t="shared" si="259"/>
        <v>0.63712723819276496</v>
      </c>
      <c r="AH856" s="100">
        <f t="shared" si="260"/>
        <v>3.9597486491509031</v>
      </c>
    </row>
    <row r="857" spans="1:34">
      <c r="A857" s="20">
        <v>2030</v>
      </c>
      <c r="B857" s="20">
        <v>31</v>
      </c>
      <c r="C857" s="20" t="s">
        <v>50</v>
      </c>
      <c r="D857" s="24">
        <v>12.73584</v>
      </c>
      <c r="E857" s="24">
        <v>14.738652186842099</v>
      </c>
      <c r="F857" s="24">
        <v>20.206018289999999</v>
      </c>
      <c r="G857" s="23">
        <v>61478.1754</v>
      </c>
      <c r="H857" s="23">
        <v>50983.791700000002</v>
      </c>
      <c r="I857" s="92">
        <v>64480.9182</v>
      </c>
      <c r="J857" s="93">
        <v>7.2865913390000001</v>
      </c>
      <c r="K857" s="94">
        <f t="shared" si="246"/>
        <v>-5.3174933030476002</v>
      </c>
      <c r="L857" s="94">
        <f t="shared" si="247"/>
        <v>-4.2606400000000004</v>
      </c>
      <c r="M857" s="94">
        <f t="shared" si="248"/>
        <v>-0.63588440994911555</v>
      </c>
      <c r="N857" s="94">
        <f t="shared" si="249"/>
        <v>-2.9274263739967159</v>
      </c>
      <c r="O857" s="95">
        <v>30</v>
      </c>
      <c r="P857" s="96">
        <f t="shared" si="253"/>
        <v>28.475570603388825</v>
      </c>
      <c r="Q857" s="97">
        <v>9.7211213789014206</v>
      </c>
      <c r="R857" s="97">
        <v>0.154432337153706</v>
      </c>
      <c r="S857" s="96">
        <f t="shared" si="254"/>
        <v>0.4523705392272005</v>
      </c>
      <c r="T857" s="98">
        <v>4610859</v>
      </c>
      <c r="U857" s="99">
        <f t="shared" si="255"/>
        <v>1312968.4099677079</v>
      </c>
      <c r="V857" s="100">
        <f t="shared" si="250"/>
        <v>2.8114849346287363</v>
      </c>
      <c r="W857" s="97">
        <v>3.2878932619400998</v>
      </c>
      <c r="X857" s="97">
        <v>3.9454719143281194</v>
      </c>
      <c r="Y857" s="96">
        <f t="shared" si="256"/>
        <v>0.37697544935600041</v>
      </c>
      <c r="Z857" s="100">
        <f t="shared" si="251"/>
        <v>2.3429041121906136</v>
      </c>
      <c r="AA857" s="93">
        <v>42.356956033043403</v>
      </c>
      <c r="AB857" s="95">
        <v>80</v>
      </c>
      <c r="AC857" s="114">
        <f t="shared" si="257"/>
        <v>80</v>
      </c>
      <c r="AD857" s="79">
        <f t="shared" si="262"/>
        <v>41.592237397881789</v>
      </c>
      <c r="AE857" s="79">
        <f t="shared" si="252"/>
        <v>41.592237397881789</v>
      </c>
      <c r="AF857" s="80">
        <f t="shared" si="258"/>
        <v>1917759.4213615984</v>
      </c>
      <c r="AG857" s="96">
        <f t="shared" si="259"/>
        <v>0.66074542004458958</v>
      </c>
      <c r="AH857" s="100">
        <f t="shared" si="260"/>
        <v>4.1065357555198645</v>
      </c>
    </row>
    <row r="858" spans="1:34">
      <c r="A858" s="20">
        <v>2031</v>
      </c>
      <c r="B858" s="20">
        <v>32</v>
      </c>
      <c r="C858" s="20" t="s">
        <v>50</v>
      </c>
      <c r="D858" s="24">
        <v>12.82424</v>
      </c>
      <c r="E858" s="24">
        <v>14.9968165742105</v>
      </c>
      <c r="F858" s="24">
        <v>18.508803409999999</v>
      </c>
      <c r="G858" s="23">
        <v>62685.563999999998</v>
      </c>
      <c r="H858" s="23">
        <v>51340.4231</v>
      </c>
      <c r="I858" s="92">
        <v>65956.630999999994</v>
      </c>
      <c r="J858" s="93">
        <v>7.2865913390000001</v>
      </c>
      <c r="K858" s="94">
        <f t="shared" si="246"/>
        <v>-5.4219251726159996</v>
      </c>
      <c r="L858" s="94">
        <f t="shared" si="247"/>
        <v>-4.3980800000000002</v>
      </c>
      <c r="M858" s="94">
        <f t="shared" si="248"/>
        <v>-0.64702265427773786</v>
      </c>
      <c r="N858" s="94">
        <f t="shared" si="249"/>
        <v>-3.1804364878937377</v>
      </c>
      <c r="O858" s="95">
        <v>30</v>
      </c>
      <c r="P858" s="96">
        <f t="shared" si="253"/>
        <v>28.802741815104664</v>
      </c>
      <c r="Q858" s="97">
        <v>9.7211213789014206</v>
      </c>
      <c r="R858" s="97">
        <v>0.154432337153706</v>
      </c>
      <c r="S858" s="96">
        <f t="shared" si="254"/>
        <v>0.45756806869991623</v>
      </c>
      <c r="T858" s="98">
        <v>4610859</v>
      </c>
      <c r="U858" s="99">
        <f t="shared" si="255"/>
        <v>1328053.8132285168</v>
      </c>
      <c r="V858" s="100">
        <f t="shared" si="250"/>
        <v>2.8437876036637104</v>
      </c>
      <c r="W858" s="97">
        <v>3.2878932619400998</v>
      </c>
      <c r="X858" s="97">
        <v>4.2742612405221303</v>
      </c>
      <c r="Y858" s="96">
        <f t="shared" si="256"/>
        <v>0.35197543746147392</v>
      </c>
      <c r="Z858" s="100">
        <f t="shared" si="251"/>
        <v>2.1875289258951618</v>
      </c>
      <c r="AA858" s="93">
        <v>43.707884628899599</v>
      </c>
      <c r="AB858" s="95">
        <v>90</v>
      </c>
      <c r="AC858" s="114">
        <f t="shared" si="257"/>
        <v>90</v>
      </c>
      <c r="AD858" s="79">
        <f t="shared" si="262"/>
        <v>43.308172070730642</v>
      </c>
      <c r="AE858" s="79">
        <f t="shared" si="252"/>
        <v>43.308172070730642</v>
      </c>
      <c r="AF858" s="80">
        <f t="shared" si="258"/>
        <v>1996878.7496587702</v>
      </c>
      <c r="AG858" s="96">
        <f t="shared" si="259"/>
        <v>0.68800521771631418</v>
      </c>
      <c r="AH858" s="100">
        <f t="shared" si="260"/>
        <v>4.2759555205779698</v>
      </c>
    </row>
    <row r="859" spans="1:34">
      <c r="A859" s="20">
        <v>2032</v>
      </c>
      <c r="B859" s="20">
        <v>33</v>
      </c>
      <c r="C859" s="20" t="s">
        <v>50</v>
      </c>
      <c r="D859" s="24">
        <v>12.432219999999999</v>
      </c>
      <c r="E859" s="24">
        <v>14.9393106505263</v>
      </c>
      <c r="F859" s="24">
        <v>17.26473</v>
      </c>
      <c r="G859" s="23">
        <v>63916.664799999999</v>
      </c>
      <c r="H859" s="23">
        <v>51699.549099999997</v>
      </c>
      <c r="I859" s="92">
        <v>67466.116999999998</v>
      </c>
      <c r="J859" s="93">
        <v>7.2865913390000001</v>
      </c>
      <c r="K859" s="94">
        <f t="shared" si="246"/>
        <v>-5.5284080052112001</v>
      </c>
      <c r="L859" s="94">
        <f t="shared" si="247"/>
        <v>-4.53552</v>
      </c>
      <c r="M859" s="94">
        <f t="shared" si="248"/>
        <v>-0.64454161870630677</v>
      </c>
      <c r="N859" s="94">
        <f t="shared" si="249"/>
        <v>-3.4218782849175069</v>
      </c>
      <c r="O859" s="95">
        <v>30</v>
      </c>
      <c r="P859" s="96">
        <f t="shared" si="253"/>
        <v>29.051439999364717</v>
      </c>
      <c r="Q859" s="97">
        <v>9.7211213789014206</v>
      </c>
      <c r="R859" s="97">
        <v>0.154432337153706</v>
      </c>
      <c r="S859" s="96">
        <f t="shared" si="254"/>
        <v>0.46151895464652326</v>
      </c>
      <c r="T859" s="98">
        <v>4610859</v>
      </c>
      <c r="U859" s="99">
        <f t="shared" si="255"/>
        <v>1339520.935840308</v>
      </c>
      <c r="V859" s="100">
        <f t="shared" si="250"/>
        <v>2.8683423775804604</v>
      </c>
      <c r="W859" s="97">
        <v>3.2878932619400998</v>
      </c>
      <c r="X859" s="97">
        <v>4.2742612405221303</v>
      </c>
      <c r="Y859" s="96">
        <f t="shared" si="256"/>
        <v>0.35501458049732554</v>
      </c>
      <c r="Z859" s="100">
        <f t="shared" si="251"/>
        <v>2.2064172135234306</v>
      </c>
      <c r="AA859" s="93">
        <v>45.0588132247563</v>
      </c>
      <c r="AB859" s="95">
        <v>90</v>
      </c>
      <c r="AC859" s="114">
        <f t="shared" si="257"/>
        <v>90</v>
      </c>
      <c r="AD859" s="79">
        <f t="shared" si="262"/>
        <v>44.905105858248007</v>
      </c>
      <c r="AE859" s="79">
        <f t="shared" si="252"/>
        <v>44.905105858248007</v>
      </c>
      <c r="AF859" s="80">
        <f t="shared" si="258"/>
        <v>2070511.1149245554</v>
      </c>
      <c r="AG859" s="96">
        <f t="shared" si="259"/>
        <v>0.71337453545997309</v>
      </c>
      <c r="AH859" s="100">
        <f t="shared" si="260"/>
        <v>4.4336259443857493</v>
      </c>
    </row>
    <row r="860" spans="1:34">
      <c r="A860" s="20">
        <v>2033</v>
      </c>
      <c r="B860" s="20">
        <v>34</v>
      </c>
      <c r="C860" s="20" t="s">
        <v>50</v>
      </c>
      <c r="D860" s="24">
        <v>12.349819999999999</v>
      </c>
      <c r="E860" s="24">
        <v>15.239816584736801</v>
      </c>
      <c r="F860" s="24">
        <v>18.62082242</v>
      </c>
      <c r="G860" s="23">
        <v>65171.943700000003</v>
      </c>
      <c r="H860" s="23">
        <v>52061.1872</v>
      </c>
      <c r="I860" s="92">
        <v>69010.149099999995</v>
      </c>
      <c r="J860" s="93">
        <v>7.2865913390000001</v>
      </c>
      <c r="K860" s="94">
        <f t="shared" si="246"/>
        <v>-5.6369820983878007</v>
      </c>
      <c r="L860" s="94">
        <f t="shared" si="247"/>
        <v>-4.6729599999999998</v>
      </c>
      <c r="M860" s="94">
        <f t="shared" si="248"/>
        <v>-0.65750664673188453</v>
      </c>
      <c r="N860" s="94">
        <f t="shared" si="249"/>
        <v>-3.680857406119685</v>
      </c>
      <c r="O860" s="95">
        <v>30</v>
      </c>
      <c r="P860" s="96">
        <f t="shared" si="253"/>
        <v>29.262544155452481</v>
      </c>
      <c r="Q860" s="97">
        <v>9.7211213789014206</v>
      </c>
      <c r="R860" s="97">
        <v>0.154432337153706</v>
      </c>
      <c r="S860" s="96">
        <f t="shared" si="254"/>
        <v>0.4648726117954044</v>
      </c>
      <c r="T860" s="98">
        <v>4610859</v>
      </c>
      <c r="U860" s="99">
        <f t="shared" si="255"/>
        <v>1349254.6508206546</v>
      </c>
      <c r="V860" s="100">
        <f t="shared" si="250"/>
        <v>2.8891853718348974</v>
      </c>
      <c r="W860" s="97">
        <v>3.2878932619400998</v>
      </c>
      <c r="X860" s="97">
        <v>4.2742612405221303</v>
      </c>
      <c r="Y860" s="96">
        <f t="shared" si="256"/>
        <v>0.3575943167656957</v>
      </c>
      <c r="Z860" s="100">
        <f t="shared" si="251"/>
        <v>2.2224502860268438</v>
      </c>
      <c r="AA860" s="93">
        <v>46.409741820612503</v>
      </c>
      <c r="AB860" s="95">
        <v>90</v>
      </c>
      <c r="AC860" s="114">
        <f t="shared" si="257"/>
        <v>90</v>
      </c>
      <c r="AD860" s="79">
        <f t="shared" si="262"/>
        <v>46.423917759717391</v>
      </c>
      <c r="AE860" s="79">
        <f t="shared" si="252"/>
        <v>46.423917759717391</v>
      </c>
      <c r="AF860" s="80">
        <f t="shared" si="258"/>
        <v>2140541.3901765277</v>
      </c>
      <c r="AG860" s="96">
        <f t="shared" si="259"/>
        <v>0.73750278800394953</v>
      </c>
      <c r="AH860" s="100">
        <f t="shared" si="260"/>
        <v>4.5835831423991173</v>
      </c>
    </row>
    <row r="861" spans="1:34">
      <c r="A861" s="20">
        <v>2034</v>
      </c>
      <c r="B861" s="20">
        <v>35</v>
      </c>
      <c r="C861" s="20" t="s">
        <v>50</v>
      </c>
      <c r="D861" s="24">
        <v>12.404590000000001</v>
      </c>
      <c r="E861" s="24">
        <v>15.394574582105299</v>
      </c>
      <c r="F861" s="24">
        <v>17.923870000000001</v>
      </c>
      <c r="G861" s="23">
        <v>66451.8753</v>
      </c>
      <c r="H861" s="23">
        <v>52425.355000000003</v>
      </c>
      <c r="I861" s="92">
        <v>70589.518100000001</v>
      </c>
      <c r="J861" s="93">
        <v>7.2865913390000001</v>
      </c>
      <c r="K861" s="94">
        <f t="shared" si="246"/>
        <v>-5.7476885021982005</v>
      </c>
      <c r="L861" s="94">
        <f t="shared" si="247"/>
        <v>-4.8104000000000005</v>
      </c>
      <c r="M861" s="94">
        <f t="shared" si="248"/>
        <v>-0.66418352577035111</v>
      </c>
      <c r="N861" s="94">
        <f t="shared" si="249"/>
        <v>-3.9356806889685521</v>
      </c>
      <c r="O861" s="95">
        <v>30</v>
      </c>
      <c r="P861" s="96">
        <f t="shared" si="253"/>
        <v>29.425254185374737</v>
      </c>
      <c r="Q861" s="97">
        <v>9.7211213789014206</v>
      </c>
      <c r="R861" s="97">
        <v>0.154432337153706</v>
      </c>
      <c r="S861" s="96">
        <f t="shared" si="254"/>
        <v>0.46745746689800405</v>
      </c>
      <c r="T861" s="98">
        <v>4610859</v>
      </c>
      <c r="U861" s="99">
        <f t="shared" si="255"/>
        <v>1356756.9808792279</v>
      </c>
      <c r="V861" s="100">
        <f t="shared" si="250"/>
        <v>2.9052502579160557</v>
      </c>
      <c r="W861" s="97">
        <v>3.2878932619400998</v>
      </c>
      <c r="X861" s="97">
        <v>4.2742612405221303</v>
      </c>
      <c r="Y861" s="96">
        <f t="shared" si="256"/>
        <v>0.35958266684461843</v>
      </c>
      <c r="Z861" s="100">
        <f t="shared" si="251"/>
        <v>2.234807890704658</v>
      </c>
      <c r="AA861" s="93">
        <v>47.760670416468699</v>
      </c>
      <c r="AB861" s="95">
        <v>90</v>
      </c>
      <c r="AC861" s="114">
        <f t="shared" si="257"/>
        <v>90</v>
      </c>
      <c r="AD861" s="79">
        <f t="shared" si="262"/>
        <v>47.853807677145589</v>
      </c>
      <c r="AE861" s="79">
        <f t="shared" si="252"/>
        <v>47.853807677145589</v>
      </c>
      <c r="AF861" s="80">
        <f t="shared" si="258"/>
        <v>2206471.5981243583</v>
      </c>
      <c r="AG861" s="96">
        <f t="shared" si="259"/>
        <v>0.76021840209968783</v>
      </c>
      <c r="AH861" s="100">
        <f t="shared" si="260"/>
        <v>4.7247607861071064</v>
      </c>
    </row>
    <row r="862" spans="1:34">
      <c r="A862" s="20">
        <v>2035</v>
      </c>
      <c r="B862" s="20">
        <v>36</v>
      </c>
      <c r="C862" s="20" t="s">
        <v>50</v>
      </c>
      <c r="D862" s="24">
        <v>12.54847</v>
      </c>
      <c r="E862" s="24">
        <v>15.1814104005263</v>
      </c>
      <c r="F862" s="24">
        <v>17.61402</v>
      </c>
      <c r="G862" s="23">
        <v>67756.943899999998</v>
      </c>
      <c r="H862" s="23">
        <v>52792.070099999997</v>
      </c>
      <c r="I862" s="92">
        <v>72205.032500000001</v>
      </c>
      <c r="J862" s="93">
        <v>7.2865913390000001</v>
      </c>
      <c r="K862" s="94">
        <f t="shared" si="246"/>
        <v>-5.8605691056865998</v>
      </c>
      <c r="L862" s="94">
        <f t="shared" si="247"/>
        <v>-4.9478400000000002</v>
      </c>
      <c r="M862" s="94">
        <f t="shared" si="248"/>
        <v>-0.65498677032030672</v>
      </c>
      <c r="N862" s="94">
        <f t="shared" si="249"/>
        <v>-4.1768045370069071</v>
      </c>
      <c r="O862" s="95">
        <v>30</v>
      </c>
      <c r="P862" s="96">
        <f t="shared" si="253"/>
        <v>29.546535388104431</v>
      </c>
      <c r="Q862" s="97">
        <v>9.7211213789014206</v>
      </c>
      <c r="R862" s="97">
        <v>0.154432337153706</v>
      </c>
      <c r="S862" s="96">
        <f t="shared" si="254"/>
        <v>0.46938417255883541</v>
      </c>
      <c r="T862" s="98">
        <v>4610859</v>
      </c>
      <c r="U862" s="99">
        <f t="shared" si="255"/>
        <v>1362349.0861305981</v>
      </c>
      <c r="V862" s="100">
        <f t="shared" si="250"/>
        <v>2.9172247422583504</v>
      </c>
      <c r="W862" s="97">
        <v>3.2878932619400998</v>
      </c>
      <c r="X862" s="97">
        <v>4.2742612405221303</v>
      </c>
      <c r="Y862" s="96">
        <f t="shared" si="256"/>
        <v>0.36106474812218109</v>
      </c>
      <c r="Z862" s="100">
        <f t="shared" si="251"/>
        <v>2.2440190325064231</v>
      </c>
      <c r="AA862" s="93">
        <v>49.111599012324902</v>
      </c>
      <c r="AB862" s="95">
        <v>90</v>
      </c>
      <c r="AC862" s="114">
        <f t="shared" si="257"/>
        <v>90</v>
      </c>
      <c r="AD862" s="79">
        <f t="shared" si="262"/>
        <v>49.201740909505538</v>
      </c>
      <c r="AE862" s="79">
        <f t="shared" si="252"/>
        <v>49.201740909505538</v>
      </c>
      <c r="AF862" s="80">
        <f t="shared" si="258"/>
        <v>2268622.8988826182</v>
      </c>
      <c r="AG862" s="96">
        <f t="shared" si="259"/>
        <v>0.78163203035170137</v>
      </c>
      <c r="AH862" s="100">
        <f t="shared" si="260"/>
        <v>4.8578465819441323</v>
      </c>
    </row>
    <row r="863" spans="1:34">
      <c r="A863" s="20">
        <v>2036</v>
      </c>
      <c r="B863" s="20">
        <v>37</v>
      </c>
      <c r="C863" s="20" t="s">
        <v>50</v>
      </c>
      <c r="D863" s="24">
        <v>11.759539999999999</v>
      </c>
      <c r="E863" s="24">
        <v>14.607471162631599</v>
      </c>
      <c r="F863" s="24">
        <v>17.282696000000001</v>
      </c>
      <c r="G863" s="23">
        <v>69087.643200000006</v>
      </c>
      <c r="H863" s="23">
        <v>53161.350400000003</v>
      </c>
      <c r="I863" s="92">
        <v>73857.519700000004</v>
      </c>
      <c r="J863" s="93">
        <v>7.2865913390000001</v>
      </c>
      <c r="K863" s="94">
        <f t="shared" si="246"/>
        <v>-5.9756666109408005</v>
      </c>
      <c r="L863" s="94">
        <f t="shared" si="247"/>
        <v>-5.08528</v>
      </c>
      <c r="M863" s="94">
        <f t="shared" si="248"/>
        <v>-0.6302247358405777</v>
      </c>
      <c r="N863" s="94">
        <f t="shared" si="249"/>
        <v>-4.4045800077813784</v>
      </c>
      <c r="O863" s="95">
        <v>30</v>
      </c>
      <c r="P863" s="96">
        <f t="shared" si="253"/>
        <v>29.637789515731505</v>
      </c>
      <c r="Q863" s="97">
        <v>9.7211213789014206</v>
      </c>
      <c r="R863" s="97">
        <v>0.154432337153706</v>
      </c>
      <c r="S863" s="96">
        <f t="shared" si="254"/>
        <v>0.47083386006453393</v>
      </c>
      <c r="T863" s="98">
        <v>4610859</v>
      </c>
      <c r="U863" s="99">
        <f t="shared" si="255"/>
        <v>1366556.6852871627</v>
      </c>
      <c r="V863" s="100">
        <f t="shared" si="250"/>
        <v>2.9262345566223753</v>
      </c>
      <c r="W863" s="97">
        <v>3.2878932619400998</v>
      </c>
      <c r="X863" s="97">
        <v>4.2742612405221303</v>
      </c>
      <c r="Y863" s="96">
        <f t="shared" si="256"/>
        <v>0.36217989235733378</v>
      </c>
      <c r="Z863" s="100">
        <f t="shared" si="251"/>
        <v>2.2509496589402884</v>
      </c>
      <c r="AA863" s="93">
        <v>50.462527608181098</v>
      </c>
      <c r="AB863" s="95">
        <v>90</v>
      </c>
      <c r="AC863" s="114">
        <f t="shared" si="257"/>
        <v>90</v>
      </c>
      <c r="AD863" s="79">
        <f t="shared" si="262"/>
        <v>50.479119208887177</v>
      </c>
      <c r="AE863" s="79">
        <f t="shared" si="252"/>
        <v>50.479119208887177</v>
      </c>
      <c r="AF863" s="80">
        <f t="shared" si="258"/>
        <v>2327521.0111637032</v>
      </c>
      <c r="AG863" s="96">
        <f t="shared" si="259"/>
        <v>0.80192480404662525</v>
      </c>
      <c r="AH863" s="100">
        <f t="shared" si="260"/>
        <v>4.9839662616707869</v>
      </c>
    </row>
    <row r="864" spans="1:34">
      <c r="A864" s="20">
        <v>2037</v>
      </c>
      <c r="B864" s="20">
        <v>38</v>
      </c>
      <c r="C864" s="20" t="s">
        <v>50</v>
      </c>
      <c r="D864" s="24">
        <v>12.242789999999999</v>
      </c>
      <c r="E864" s="24">
        <v>14.893735086842099</v>
      </c>
      <c r="F864" s="24">
        <v>18.243079999999999</v>
      </c>
      <c r="G864" s="23">
        <v>70444.4764</v>
      </c>
      <c r="H864" s="23">
        <v>53533.213799999998</v>
      </c>
      <c r="I864" s="92">
        <v>75547.825700000001</v>
      </c>
      <c r="J864" s="93">
        <v>7.2865913390000001</v>
      </c>
      <c r="K864" s="94">
        <f t="shared" si="246"/>
        <v>-6.0930245417415998</v>
      </c>
      <c r="L864" s="94">
        <f t="shared" si="247"/>
        <v>-5.2227200000000007</v>
      </c>
      <c r="M864" s="94">
        <f t="shared" si="248"/>
        <v>-0.64257530658671558</v>
      </c>
      <c r="N864" s="94">
        <f t="shared" si="249"/>
        <v>-4.6717285093283163</v>
      </c>
      <c r="O864" s="95">
        <v>30</v>
      </c>
      <c r="P864" s="96">
        <f t="shared" si="253"/>
        <v>29.721919242835597</v>
      </c>
      <c r="Q864" s="97">
        <v>9.7211213789014206</v>
      </c>
      <c r="R864" s="97">
        <v>0.154432337153706</v>
      </c>
      <c r="S864" s="96">
        <f t="shared" si="254"/>
        <v>0.47217036743589402</v>
      </c>
      <c r="T864" s="98">
        <v>4610859</v>
      </c>
      <c r="U864" s="99">
        <f t="shared" si="255"/>
        <v>1370435.7883810168</v>
      </c>
      <c r="V864" s="100">
        <f t="shared" si="250"/>
        <v>2.9345409559427598</v>
      </c>
      <c r="W864" s="97">
        <v>3.2878932619400998</v>
      </c>
      <c r="X864" s="97">
        <v>4.2742612405221303</v>
      </c>
      <c r="Y864" s="96">
        <f t="shared" si="256"/>
        <v>0.36320797495068768</v>
      </c>
      <c r="Z864" s="100">
        <f t="shared" si="251"/>
        <v>2.2573391968790464</v>
      </c>
      <c r="AA864" s="93">
        <v>51.813456204037699</v>
      </c>
      <c r="AB864" s="95">
        <v>90</v>
      </c>
      <c r="AC864" s="114">
        <f t="shared" si="257"/>
        <v>90</v>
      </c>
      <c r="AD864" s="79">
        <f t="shared" si="262"/>
        <v>51.708845249870137</v>
      </c>
      <c r="AE864" s="79">
        <f t="shared" si="252"/>
        <v>51.708845249870137</v>
      </c>
      <c r="AF864" s="80">
        <f t="shared" si="258"/>
        <v>2384221.9449997097</v>
      </c>
      <c r="AG864" s="96">
        <f t="shared" si="259"/>
        <v>0.82146056120525401</v>
      </c>
      <c r="AH864" s="100">
        <f t="shared" si="260"/>
        <v>5.1053810802217017</v>
      </c>
    </row>
    <row r="865" spans="1:34">
      <c r="A865" s="20">
        <v>2038</v>
      </c>
      <c r="B865" s="20">
        <v>39</v>
      </c>
      <c r="C865" s="20" t="s">
        <v>50</v>
      </c>
      <c r="D865" s="24">
        <v>12.313090000000001</v>
      </c>
      <c r="E865" s="24">
        <v>15.0424171805263</v>
      </c>
      <c r="F865" s="24">
        <v>21.071750649999998</v>
      </c>
      <c r="G865" s="23">
        <v>71827.956999999995</v>
      </c>
      <c r="H865" s="23">
        <v>53907.678399999997</v>
      </c>
      <c r="I865" s="92">
        <v>77276.816200000001</v>
      </c>
      <c r="J865" s="93">
        <v>7.2865913390000001</v>
      </c>
      <c r="K865" s="94">
        <f t="shared" si="246"/>
        <v>-6.2126873127579998</v>
      </c>
      <c r="L865" s="94">
        <f t="shared" si="247"/>
        <v>-5.3601600000000005</v>
      </c>
      <c r="M865" s="94">
        <f t="shared" si="248"/>
        <v>-0.64899004683662675</v>
      </c>
      <c r="N865" s="94">
        <f t="shared" si="249"/>
        <v>-4.9352460205946267</v>
      </c>
      <c r="O865" s="95">
        <v>30</v>
      </c>
      <c r="P865" s="96">
        <f t="shared" si="253"/>
        <v>29.78587848876931</v>
      </c>
      <c r="Q865" s="97">
        <v>9.7211213789014206</v>
      </c>
      <c r="R865" s="97">
        <v>0.154432337153706</v>
      </c>
      <c r="S865" s="96">
        <f t="shared" si="254"/>
        <v>0.47318644114253139</v>
      </c>
      <c r="T865" s="98">
        <v>4610859</v>
      </c>
      <c r="U865" s="99">
        <f t="shared" si="255"/>
        <v>1373384.8590284837</v>
      </c>
      <c r="V865" s="100">
        <f t="shared" si="250"/>
        <v>2.9408558585965974</v>
      </c>
      <c r="W865" s="97">
        <v>3.2878932619400998</v>
      </c>
      <c r="X865" s="97">
        <v>4.2742612405221303</v>
      </c>
      <c r="Y865" s="96">
        <f t="shared" si="256"/>
        <v>0.3639895701096395</v>
      </c>
      <c r="Z865" s="100">
        <f t="shared" si="251"/>
        <v>2.2621968143050748</v>
      </c>
      <c r="AA865" s="93">
        <v>53.164384799893902</v>
      </c>
      <c r="AB865" s="95">
        <v>90</v>
      </c>
      <c r="AC865" s="114">
        <f t="shared" si="257"/>
        <v>90</v>
      </c>
      <c r="AD865" s="79">
        <f t="shared" si="262"/>
        <v>52.877872951807035</v>
      </c>
      <c r="AE865" s="79">
        <f t="shared" si="252"/>
        <v>52.877872951807035</v>
      </c>
      <c r="AF865" s="80">
        <f t="shared" si="258"/>
        <v>2438124.1640069606</v>
      </c>
      <c r="AG865" s="96">
        <f t="shared" si="259"/>
        <v>0.84003204829720346</v>
      </c>
      <c r="AH865" s="100">
        <f t="shared" si="260"/>
        <v>5.2208029559739693</v>
      </c>
    </row>
    <row r="866" spans="1:34">
      <c r="A866" s="20">
        <v>2039</v>
      </c>
      <c r="B866" s="20">
        <v>40</v>
      </c>
      <c r="C866" s="20" t="s">
        <v>50</v>
      </c>
      <c r="D866" s="24">
        <v>12.796060000000001</v>
      </c>
      <c r="E866" s="24">
        <v>15.4818703447368</v>
      </c>
      <c r="F866" s="24">
        <v>18.016690000000001</v>
      </c>
      <c r="G866" s="23">
        <v>73238.608099999998</v>
      </c>
      <c r="H866" s="23">
        <v>54284.762300000002</v>
      </c>
      <c r="I866" s="92">
        <v>79045.376399999994</v>
      </c>
      <c r="J866" s="93">
        <v>7.2865913390000001</v>
      </c>
      <c r="K866" s="94">
        <f t="shared" si="246"/>
        <v>-6.3347001690014002</v>
      </c>
      <c r="L866" s="94">
        <f t="shared" si="247"/>
        <v>-5.4976000000000003</v>
      </c>
      <c r="M866" s="94">
        <f t="shared" si="248"/>
        <v>-0.66794981415332455</v>
      </c>
      <c r="N866" s="94">
        <f t="shared" si="249"/>
        <v>-5.2136586441547248</v>
      </c>
      <c r="O866" s="95">
        <v>30</v>
      </c>
      <c r="P866" s="96">
        <f t="shared" si="253"/>
        <v>29.837631727653225</v>
      </c>
      <c r="Q866" s="97">
        <v>9.7211213789014206</v>
      </c>
      <c r="R866" s="97">
        <v>0.154432337153706</v>
      </c>
      <c r="S866" s="96">
        <f t="shared" si="254"/>
        <v>0.47400860695289393</v>
      </c>
      <c r="T866" s="98">
        <v>4610859</v>
      </c>
      <c r="U866" s="99">
        <f t="shared" si="255"/>
        <v>1375771.1279013541</v>
      </c>
      <c r="V866" s="100">
        <f t="shared" si="250"/>
        <v>2.9459656228035009</v>
      </c>
      <c r="W866" s="97">
        <v>3.2878932619400998</v>
      </c>
      <c r="X866" s="97">
        <v>4.2742612405221303</v>
      </c>
      <c r="Y866" s="96">
        <f t="shared" si="256"/>
        <v>0.36462200534837991</v>
      </c>
      <c r="Z866" s="100">
        <f t="shared" si="251"/>
        <v>2.2661274021565387</v>
      </c>
      <c r="AA866" s="93">
        <v>54.515313395750098</v>
      </c>
      <c r="AB866" s="95">
        <v>90</v>
      </c>
      <c r="AC866" s="114">
        <f t="shared" si="257"/>
        <v>90</v>
      </c>
      <c r="AD866" s="79">
        <f t="shared" si="262"/>
        <v>53.994166788818454</v>
      </c>
      <c r="AE866" s="79">
        <f t="shared" si="252"/>
        <v>53.994166788818454</v>
      </c>
      <c r="AF866" s="80">
        <f t="shared" si="258"/>
        <v>2489594.8988572466</v>
      </c>
      <c r="AG866" s="96">
        <f t="shared" si="259"/>
        <v>0.85776579109092155</v>
      </c>
      <c r="AH866" s="100">
        <f t="shared" si="260"/>
        <v>5.3310182471472043</v>
      </c>
    </row>
    <row r="867" spans="1:34">
      <c r="A867" s="20">
        <v>2040</v>
      </c>
      <c r="B867" s="20">
        <v>41</v>
      </c>
      <c r="C867" s="20" t="s">
        <v>50</v>
      </c>
      <c r="D867" s="24">
        <v>13.069430000000001</v>
      </c>
      <c r="E867" s="24">
        <v>15.6289487294737</v>
      </c>
      <c r="F867" s="24">
        <v>19.559091469999998</v>
      </c>
      <c r="G867" s="23">
        <v>74676.963399999993</v>
      </c>
      <c r="H867" s="23">
        <v>54664.483999999997</v>
      </c>
      <c r="I867" s="92">
        <v>80854.411900000006</v>
      </c>
      <c r="J867" s="93">
        <v>7.2865913390000001</v>
      </c>
      <c r="K867" s="94">
        <f t="shared" si="246"/>
        <v>-6.4591092723195995</v>
      </c>
      <c r="L867" s="94">
        <f t="shared" si="247"/>
        <v>-5.63504</v>
      </c>
      <c r="M867" s="94">
        <f t="shared" si="248"/>
        <v>-0.67429536398441337</v>
      </c>
      <c r="N867" s="94">
        <f t="shared" si="249"/>
        <v>-5.4818532973040126</v>
      </c>
      <c r="O867" s="95">
        <v>30</v>
      </c>
      <c r="P867" s="96">
        <f t="shared" si="253"/>
        <v>29.875669121222852</v>
      </c>
      <c r="Q867" s="97">
        <v>9.7211213789014206</v>
      </c>
      <c r="R867" s="97">
        <v>0.154432337153706</v>
      </c>
      <c r="S867" s="96">
        <f t="shared" si="254"/>
        <v>0.47461287917203754</v>
      </c>
      <c r="T867" s="98">
        <v>4610859</v>
      </c>
      <c r="U867" s="99">
        <f t="shared" si="255"/>
        <v>1377524.9784861249</v>
      </c>
      <c r="V867" s="100">
        <f t="shared" si="250"/>
        <v>2.9497211773615835</v>
      </c>
      <c r="W867" s="97">
        <v>3.2878932619400998</v>
      </c>
      <c r="X867" s="97">
        <v>4.2742612405221303</v>
      </c>
      <c r="Y867" s="96">
        <f t="shared" si="256"/>
        <v>0.3650868301323365</v>
      </c>
      <c r="Z867" s="100">
        <f t="shared" si="251"/>
        <v>2.2690162902781412</v>
      </c>
      <c r="AA867" s="93">
        <v>55.866241991606302</v>
      </c>
      <c r="AB867" s="95">
        <v>90</v>
      </c>
      <c r="AC867" s="114">
        <f t="shared" si="257"/>
        <v>90</v>
      </c>
      <c r="AD867" s="79">
        <f t="shared" si="262"/>
        <v>55.056216922639891</v>
      </c>
      <c r="AE867" s="79">
        <f t="shared" si="252"/>
        <v>55.056216922639891</v>
      </c>
      <c r="AF867" s="80">
        <f t="shared" si="258"/>
        <v>2538564.5330370646</v>
      </c>
      <c r="AG867" s="96">
        <f t="shared" si="259"/>
        <v>0.87463780389146384</v>
      </c>
      <c r="AH867" s="100">
        <f t="shared" si="260"/>
        <v>5.4358778825395158</v>
      </c>
    </row>
    <row r="868" spans="1:34">
      <c r="A868" s="20">
        <v>2041</v>
      </c>
      <c r="B868" s="20">
        <v>42</v>
      </c>
      <c r="C868" s="20" t="s">
        <v>50</v>
      </c>
      <c r="D868" s="24">
        <v>12.30883</v>
      </c>
      <c r="E868" s="24">
        <v>15.259562300000001</v>
      </c>
      <c r="F868" s="24">
        <v>18.45568858</v>
      </c>
      <c r="G868" s="23">
        <v>76143.566999999995</v>
      </c>
      <c r="H868" s="23">
        <v>55046.861799999999</v>
      </c>
      <c r="I868" s="92">
        <v>82704.849100000007</v>
      </c>
      <c r="J868" s="93">
        <v>7.2865913390000001</v>
      </c>
      <c r="K868" s="94">
        <f t="shared" si="246"/>
        <v>-6.5859616840979998</v>
      </c>
      <c r="L868" s="94">
        <f t="shared" si="247"/>
        <v>-5.7724799999999998</v>
      </c>
      <c r="M868" s="94">
        <f t="shared" si="248"/>
        <v>-0.65835855587120007</v>
      </c>
      <c r="N868" s="94">
        <f t="shared" si="249"/>
        <v>-5.7302089009691999</v>
      </c>
      <c r="O868" s="95">
        <v>30</v>
      </c>
      <c r="P868" s="96">
        <f t="shared" si="253"/>
        <v>29.902923180482276</v>
      </c>
      <c r="Q868" s="97">
        <v>9.7211213789014206</v>
      </c>
      <c r="R868" s="97">
        <v>0.154432337153706</v>
      </c>
      <c r="S868" s="96">
        <f t="shared" si="254"/>
        <v>0.47504584445498249</v>
      </c>
      <c r="T868" s="98">
        <v>4610859</v>
      </c>
      <c r="U868" s="99">
        <f t="shared" si="255"/>
        <v>1378781.6247303532</v>
      </c>
      <c r="V868" s="100">
        <f t="shared" si="250"/>
        <v>2.9524120585411948</v>
      </c>
      <c r="W868" s="97">
        <v>3.2878932619400998</v>
      </c>
      <c r="X868" s="97">
        <v>4.6030505667161394</v>
      </c>
      <c r="Y868" s="96">
        <f t="shared" si="256"/>
        <v>0.33931846032498747</v>
      </c>
      <c r="Z868" s="100">
        <f t="shared" si="251"/>
        <v>2.1088657561008537</v>
      </c>
      <c r="AA868" s="93">
        <v>57.217170587463002</v>
      </c>
      <c r="AB868" s="95">
        <v>100</v>
      </c>
      <c r="AC868" s="114">
        <f t="shared" si="257"/>
        <v>100</v>
      </c>
      <c r="AD868" s="79">
        <f t="shared" si="262"/>
        <v>56.366955864275425</v>
      </c>
      <c r="AE868" s="79">
        <f t="shared" si="252"/>
        <v>56.366955864275425</v>
      </c>
      <c r="AF868" s="80">
        <f t="shared" si="258"/>
        <v>2599000.8574939715</v>
      </c>
      <c r="AG868" s="96">
        <f t="shared" si="259"/>
        <v>0.89546055368188215</v>
      </c>
      <c r="AH868" s="100">
        <f t="shared" si="260"/>
        <v>5.5652913660818255</v>
      </c>
    </row>
    <row r="869" spans="1:34">
      <c r="A869" s="20">
        <v>2042</v>
      </c>
      <c r="B869" s="20">
        <v>43</v>
      </c>
      <c r="C869" s="20" t="s">
        <v>50</v>
      </c>
      <c r="D869" s="24">
        <v>13.3277</v>
      </c>
      <c r="E869" s="24">
        <v>15.220219098421101</v>
      </c>
      <c r="F869" s="24">
        <v>18.857080100000001</v>
      </c>
      <c r="G869" s="23">
        <v>77638.973700000002</v>
      </c>
      <c r="H869" s="23">
        <v>55431.914299999997</v>
      </c>
      <c r="I869" s="92">
        <v>84597.635500000004</v>
      </c>
      <c r="J869" s="93">
        <v>7.2865913390000001</v>
      </c>
      <c r="K869" s="94">
        <f t="shared" si="246"/>
        <v>-6.7153053912078002</v>
      </c>
      <c r="L869" s="94">
        <f t="shared" si="247"/>
        <v>-5.9099200000000005</v>
      </c>
      <c r="M869" s="94">
        <f t="shared" si="248"/>
        <v>-0.65666113278228</v>
      </c>
      <c r="N869" s="94">
        <f t="shared" si="249"/>
        <v>-5.9952951849900806</v>
      </c>
      <c r="O869" s="95">
        <v>30</v>
      </c>
      <c r="P869" s="96">
        <f t="shared" si="253"/>
        <v>29.925472355032738</v>
      </c>
      <c r="Q869" s="97">
        <v>9.7211213789014206</v>
      </c>
      <c r="R869" s="97">
        <v>0.154432337153706</v>
      </c>
      <c r="S869" s="96">
        <f t="shared" si="254"/>
        <v>0.47540406667966045</v>
      </c>
      <c r="T869" s="98">
        <v>4610859</v>
      </c>
      <c r="U869" s="99">
        <f t="shared" si="255"/>
        <v>1379821.3353745388</v>
      </c>
      <c r="V869" s="100">
        <f t="shared" si="250"/>
        <v>2.9546384112777186</v>
      </c>
      <c r="W869" s="97">
        <v>3.2878932619400998</v>
      </c>
      <c r="X869" s="97">
        <v>4.6030505667161394</v>
      </c>
      <c r="Y869" s="96">
        <f t="shared" si="256"/>
        <v>0.33957433334261461</v>
      </c>
      <c r="Z869" s="100">
        <f t="shared" si="251"/>
        <v>2.1104560080555137</v>
      </c>
      <c r="AA869" s="93">
        <v>58.568099183319198</v>
      </c>
      <c r="AB869" s="95">
        <v>100</v>
      </c>
      <c r="AC869" s="114">
        <f t="shared" si="257"/>
        <v>100</v>
      </c>
      <c r="AD869" s="79">
        <f t="shared" si="262"/>
        <v>57.632462063326315</v>
      </c>
      <c r="AE869" s="79">
        <f t="shared" si="252"/>
        <v>57.632462063326315</v>
      </c>
      <c r="AF869" s="80">
        <f t="shared" si="258"/>
        <v>2657351.5639684671</v>
      </c>
      <c r="AG869" s="96">
        <f t="shared" si="259"/>
        <v>0.91556472401207689</v>
      </c>
      <c r="AH869" s="100">
        <f t="shared" si="260"/>
        <v>5.690238875048947</v>
      </c>
    </row>
    <row r="870" spans="1:34">
      <c r="A870" s="20">
        <v>2043</v>
      </c>
      <c r="B870" s="20">
        <v>44</v>
      </c>
      <c r="C870" s="20" t="s">
        <v>50</v>
      </c>
      <c r="D870" s="24">
        <v>12.199299999999999</v>
      </c>
      <c r="E870" s="24">
        <v>15.5173310484211</v>
      </c>
      <c r="F870" s="24">
        <v>19.380710000000001</v>
      </c>
      <c r="G870" s="23">
        <v>79163.749200000006</v>
      </c>
      <c r="H870" s="23">
        <v>55819.660300000003</v>
      </c>
      <c r="I870" s="92">
        <v>86533.7402</v>
      </c>
      <c r="J870" s="93">
        <v>7.2865913390000001</v>
      </c>
      <c r="K870" s="94">
        <f t="shared" si="246"/>
        <v>-6.8471893233048009</v>
      </c>
      <c r="L870" s="94">
        <f t="shared" si="247"/>
        <v>-6.0473600000000003</v>
      </c>
      <c r="M870" s="94">
        <f t="shared" si="248"/>
        <v>-0.66947973075307998</v>
      </c>
      <c r="N870" s="94">
        <f t="shared" si="249"/>
        <v>-6.2774377150578813</v>
      </c>
      <c r="O870" s="95">
        <v>30</v>
      </c>
      <c r="P870" s="96">
        <f t="shared" si="253"/>
        <v>29.943759423381039</v>
      </c>
      <c r="Q870" s="97">
        <v>9.7211213789014206</v>
      </c>
      <c r="R870" s="97">
        <v>0.154432337153706</v>
      </c>
      <c r="S870" s="96">
        <f t="shared" si="254"/>
        <v>0.47569457994398889</v>
      </c>
      <c r="T870" s="98">
        <v>4610859</v>
      </c>
      <c r="U870" s="99">
        <f t="shared" si="255"/>
        <v>1380664.5263113126</v>
      </c>
      <c r="V870" s="100">
        <f t="shared" si="250"/>
        <v>2.9564439525213295</v>
      </c>
      <c r="W870" s="97">
        <v>3.2878932619400998</v>
      </c>
      <c r="X870" s="97">
        <v>4.6030505667161394</v>
      </c>
      <c r="Y870" s="96">
        <f t="shared" si="256"/>
        <v>0.33978184281713497</v>
      </c>
      <c r="Z870" s="100">
        <f t="shared" si="251"/>
        <v>2.111745680372378</v>
      </c>
      <c r="AA870" s="93">
        <v>59.919027779175401</v>
      </c>
      <c r="AB870" s="95">
        <v>100</v>
      </c>
      <c r="AC870" s="114">
        <f t="shared" si="257"/>
        <v>100</v>
      </c>
      <c r="AD870" s="79">
        <f t="shared" si="262"/>
        <v>58.853178298299348</v>
      </c>
      <c r="AE870" s="79">
        <f t="shared" si="252"/>
        <v>58.853178298299348</v>
      </c>
      <c r="AF870" s="80">
        <f t="shared" si="258"/>
        <v>2713637.0683531822</v>
      </c>
      <c r="AG870" s="96">
        <f t="shared" si="259"/>
        <v>0.93495734897996541</v>
      </c>
      <c r="AH870" s="100">
        <f t="shared" si="260"/>
        <v>5.8107641263910557</v>
      </c>
    </row>
    <row r="871" spans="1:34">
      <c r="A871" s="20">
        <v>2044</v>
      </c>
      <c r="B871" s="20">
        <v>45</v>
      </c>
      <c r="C871" s="20" t="s">
        <v>50</v>
      </c>
      <c r="D871" s="24">
        <v>12.65981</v>
      </c>
      <c r="E871" s="24">
        <v>14.7870244621053</v>
      </c>
      <c r="F871" s="24">
        <v>18.74982</v>
      </c>
      <c r="G871" s="23">
        <v>80718.470100000006</v>
      </c>
      <c r="H871" s="23">
        <v>56210.118600000002</v>
      </c>
      <c r="I871" s="92">
        <v>88514.154699999999</v>
      </c>
      <c r="J871" s="93">
        <v>7.2865913390000001</v>
      </c>
      <c r="K871" s="94">
        <f t="shared" si="246"/>
        <v>-6.9816633528294005</v>
      </c>
      <c r="L871" s="94">
        <f t="shared" si="247"/>
        <v>-6.1848000000000001</v>
      </c>
      <c r="M871" s="94">
        <f t="shared" si="248"/>
        <v>-0.63797138339307113</v>
      </c>
      <c r="N871" s="94">
        <f t="shared" si="249"/>
        <v>-6.5178433972224719</v>
      </c>
      <c r="O871" s="95">
        <v>30</v>
      </c>
      <c r="P871" s="96">
        <f t="shared" si="253"/>
        <v>29.955759816623562</v>
      </c>
      <c r="Q871" s="97">
        <v>9.7211213789014206</v>
      </c>
      <c r="R871" s="97">
        <v>0.154432337153706</v>
      </c>
      <c r="S871" s="96">
        <f t="shared" si="254"/>
        <v>0.47588522140426626</v>
      </c>
      <c r="T871" s="98">
        <v>4610859</v>
      </c>
      <c r="U871" s="99">
        <f t="shared" si="255"/>
        <v>1381217.847523171</v>
      </c>
      <c r="V871" s="100">
        <f t="shared" si="250"/>
        <v>2.9576287900538554</v>
      </c>
      <c r="W871" s="97">
        <v>3.2878932619400998</v>
      </c>
      <c r="X871" s="97">
        <v>4.6030505667161394</v>
      </c>
      <c r="Y871" s="96">
        <f t="shared" si="256"/>
        <v>0.33991801528876159</v>
      </c>
      <c r="Z871" s="100">
        <f t="shared" si="251"/>
        <v>2.1125919928956107</v>
      </c>
      <c r="AA871" s="93">
        <v>61.269956375031597</v>
      </c>
      <c r="AB871" s="95">
        <v>100</v>
      </c>
      <c r="AC871" s="114">
        <f t="shared" si="257"/>
        <v>100</v>
      </c>
      <c r="AD871" s="79">
        <f t="shared" si="262"/>
        <v>60.027080000290923</v>
      </c>
      <c r="AE871" s="79">
        <f t="shared" si="252"/>
        <v>60.027080000290923</v>
      </c>
      <c r="AF871" s="80">
        <f t="shared" si="258"/>
        <v>2767764.0206306144</v>
      </c>
      <c r="AG871" s="96">
        <f t="shared" si="259"/>
        <v>0.95360626574184615</v>
      </c>
      <c r="AH871" s="100">
        <f t="shared" si="260"/>
        <v>5.9266672278899808</v>
      </c>
    </row>
    <row r="872" spans="1:34">
      <c r="A872" s="20">
        <v>2045</v>
      </c>
      <c r="B872" s="20">
        <v>46</v>
      </c>
      <c r="C872" s="20" t="s">
        <v>50</v>
      </c>
      <c r="D872" s="24">
        <v>13.378399999999999</v>
      </c>
      <c r="E872" s="24">
        <v>15.4191075289474</v>
      </c>
      <c r="F872" s="24">
        <v>17.367660000000001</v>
      </c>
      <c r="G872" s="23">
        <v>82303.724700000006</v>
      </c>
      <c r="H872" s="23">
        <v>56603.308100000002</v>
      </c>
      <c r="I872" s="92">
        <v>90539.893100000001</v>
      </c>
      <c r="J872" s="93">
        <v>7.2865913390000001</v>
      </c>
      <c r="K872" s="94">
        <f t="shared" si="246"/>
        <v>-7.118778364201801</v>
      </c>
      <c r="L872" s="94">
        <f t="shared" si="247"/>
        <v>-6.3222400000000007</v>
      </c>
      <c r="M872" s="94">
        <f t="shared" si="248"/>
        <v>-0.6652419752289066</v>
      </c>
      <c r="N872" s="94">
        <f t="shared" si="249"/>
        <v>-6.8196690004307081</v>
      </c>
      <c r="O872" s="95">
        <v>30</v>
      </c>
      <c r="P872" s="96">
        <f t="shared" si="253"/>
        <v>29.967273270046483</v>
      </c>
      <c r="Q872" s="97">
        <v>9.7211213789014206</v>
      </c>
      <c r="R872" s="97">
        <v>0.154432337153706</v>
      </c>
      <c r="S872" s="96">
        <f t="shared" si="254"/>
        <v>0.4760681272081862</v>
      </c>
      <c r="T872" s="98">
        <v>4610859</v>
      </c>
      <c r="U872" s="99">
        <f t="shared" si="255"/>
        <v>1381748.7166265326</v>
      </c>
      <c r="V872" s="100">
        <f t="shared" si="250"/>
        <v>2.95876555044735</v>
      </c>
      <c r="W872" s="97">
        <v>3.2878932619400998</v>
      </c>
      <c r="X872" s="97">
        <v>4.6030505667161394</v>
      </c>
      <c r="Y872" s="96">
        <f t="shared" si="256"/>
        <v>0.34004866229156161</v>
      </c>
      <c r="Z872" s="100">
        <f t="shared" si="251"/>
        <v>2.1134039646052498</v>
      </c>
      <c r="AA872" s="93">
        <v>62.620884970887801</v>
      </c>
      <c r="AB872" s="95">
        <v>100</v>
      </c>
      <c r="AC872" s="114">
        <f t="shared" si="257"/>
        <v>100</v>
      </c>
      <c r="AD872" s="79">
        <f t="shared" si="262"/>
        <v>61.159966904587215</v>
      </c>
      <c r="AE872" s="79">
        <f t="shared" si="252"/>
        <v>61.159966904587215</v>
      </c>
      <c r="AF872" s="80">
        <f t="shared" si="258"/>
        <v>2819999.8384171808</v>
      </c>
      <c r="AG872" s="96">
        <f t="shared" si="259"/>
        <v>0.9716036104454131</v>
      </c>
      <c r="AH872" s="100">
        <f t="shared" si="260"/>
        <v>6.0385208061177726</v>
      </c>
    </row>
    <row r="873" spans="1:34">
      <c r="A873" s="20">
        <v>2046</v>
      </c>
      <c r="B873" s="20">
        <v>47</v>
      </c>
      <c r="C873" s="20" t="s">
        <v>50</v>
      </c>
      <c r="D873" s="24">
        <v>13.5158</v>
      </c>
      <c r="E873" s="24">
        <v>15.132275806842101</v>
      </c>
      <c r="F873" s="24">
        <v>17.640689999999999</v>
      </c>
      <c r="G873" s="23">
        <v>83920.112599999993</v>
      </c>
      <c r="H873" s="23">
        <v>56999.248</v>
      </c>
      <c r="I873" s="92">
        <v>92611.992599999998</v>
      </c>
      <c r="J873" s="93">
        <v>7.2865913390000001</v>
      </c>
      <c r="K873" s="94">
        <f t="shared" si="246"/>
        <v>-7.2585862192243997</v>
      </c>
      <c r="L873" s="94">
        <f t="shared" si="247"/>
        <v>-6.4596800000000005</v>
      </c>
      <c r="M873" s="94">
        <f t="shared" si="248"/>
        <v>-0.65286690741039566</v>
      </c>
      <c r="N873" s="94">
        <f t="shared" si="249"/>
        <v>-7.0845417876347963</v>
      </c>
      <c r="O873" s="95">
        <v>30</v>
      </c>
      <c r="P873" s="96">
        <f t="shared" si="253"/>
        <v>29.974882287734022</v>
      </c>
      <c r="Q873" s="97">
        <v>9.7211213789014206</v>
      </c>
      <c r="R873" s="97">
        <v>0.154432337153706</v>
      </c>
      <c r="S873" s="96">
        <f t="shared" si="254"/>
        <v>0.47618900610056186</v>
      </c>
      <c r="T873" s="98">
        <v>4610859</v>
      </c>
      <c r="U873" s="99">
        <f t="shared" si="255"/>
        <v>1382099.55770339</v>
      </c>
      <c r="V873" s="100">
        <f t="shared" si="250"/>
        <v>2.9595168133067951</v>
      </c>
      <c r="W873" s="97">
        <v>3.2878932619400998</v>
      </c>
      <c r="X873" s="97">
        <v>4.6030505667161394</v>
      </c>
      <c r="Y873" s="96">
        <f t="shared" si="256"/>
        <v>0.34013500435754418</v>
      </c>
      <c r="Z873" s="100">
        <f t="shared" si="251"/>
        <v>2.1139405809334253</v>
      </c>
      <c r="AA873" s="93">
        <v>63.971813566744501</v>
      </c>
      <c r="AB873" s="95">
        <v>100</v>
      </c>
      <c r="AC873" s="114">
        <f t="shared" si="257"/>
        <v>100</v>
      </c>
      <c r="AD873" s="79">
        <f t="shared" si="262"/>
        <v>62.248421515272412</v>
      </c>
      <c r="AE873" s="79">
        <f t="shared" si="252"/>
        <v>62.248421515272412</v>
      </c>
      <c r="AF873" s="80">
        <f t="shared" si="258"/>
        <v>2870186.9457948743</v>
      </c>
      <c r="AG873" s="96">
        <f t="shared" si="259"/>
        <v>0.98889509183547863</v>
      </c>
      <c r="AH873" s="100">
        <f t="shared" si="260"/>
        <v>6.1459874406794155</v>
      </c>
    </row>
    <row r="874" spans="1:34">
      <c r="A874" s="20">
        <v>2047</v>
      </c>
      <c r="B874" s="20">
        <v>48</v>
      </c>
      <c r="C874" s="20" t="s">
        <v>50</v>
      </c>
      <c r="D874" s="24">
        <v>12.89833</v>
      </c>
      <c r="E874" s="24">
        <v>15.4521149631579</v>
      </c>
      <c r="F874" s="24">
        <v>17.966830000000002</v>
      </c>
      <c r="G874" s="23">
        <v>85568.245299999995</v>
      </c>
      <c r="H874" s="23">
        <v>57397.957499999997</v>
      </c>
      <c r="I874" s="92">
        <v>94731.514200000005</v>
      </c>
      <c r="J874" s="93">
        <v>7.2865913390000001</v>
      </c>
      <c r="K874" s="94">
        <f t="shared" si="246"/>
        <v>-7.4011398089781997</v>
      </c>
      <c r="L874" s="94">
        <f t="shared" si="247"/>
        <v>-6.5971200000000003</v>
      </c>
      <c r="M874" s="94">
        <f t="shared" si="248"/>
        <v>-0.66666604797048445</v>
      </c>
      <c r="N874" s="94">
        <f t="shared" si="249"/>
        <v>-7.3783345179486846</v>
      </c>
      <c r="O874" s="95">
        <v>30</v>
      </c>
      <c r="P874" s="96">
        <f t="shared" si="253"/>
        <v>29.981272487536568</v>
      </c>
      <c r="Q874" s="97">
        <v>9.7211213789014206</v>
      </c>
      <c r="R874" s="97">
        <v>0.154432337153706</v>
      </c>
      <c r="S874" s="96">
        <f t="shared" si="254"/>
        <v>0.47629052252566567</v>
      </c>
      <c r="T874" s="98">
        <v>4610859</v>
      </c>
      <c r="U874" s="99">
        <f t="shared" si="255"/>
        <v>1382394.2008061036</v>
      </c>
      <c r="V874" s="100">
        <f t="shared" si="250"/>
        <v>2.9601477383451149</v>
      </c>
      <c r="W874" s="97">
        <v>3.2878932619400998</v>
      </c>
      <c r="X874" s="97">
        <v>4.6030505667161394</v>
      </c>
      <c r="Y874" s="96">
        <f t="shared" si="256"/>
        <v>0.34020751608976113</v>
      </c>
      <c r="Z874" s="100">
        <f t="shared" si="251"/>
        <v>2.1143912416750825</v>
      </c>
      <c r="AA874" s="93">
        <v>65.322742162600704</v>
      </c>
      <c r="AB874" s="95">
        <v>100</v>
      </c>
      <c r="AC874" s="114">
        <f t="shared" si="257"/>
        <v>100</v>
      </c>
      <c r="AD874" s="79">
        <f t="shared" si="262"/>
        <v>63.295129450196931</v>
      </c>
      <c r="AE874" s="79">
        <f t="shared" si="252"/>
        <v>63.295129450196931</v>
      </c>
      <c r="AF874" s="80">
        <f t="shared" si="258"/>
        <v>2918449.1728160558</v>
      </c>
      <c r="AG874" s="96">
        <f t="shared" si="259"/>
        <v>1.0055233743563159</v>
      </c>
      <c r="AH874" s="100">
        <f t="shared" si="260"/>
        <v>6.2493322912878329</v>
      </c>
    </row>
    <row r="875" spans="1:34">
      <c r="A875" s="20">
        <v>2048</v>
      </c>
      <c r="B875" s="20">
        <v>49</v>
      </c>
      <c r="C875" s="20" t="s">
        <v>50</v>
      </c>
      <c r="D875" s="24">
        <v>12.96613</v>
      </c>
      <c r="E875" s="24">
        <v>15.458765093157901</v>
      </c>
      <c r="F875" s="24">
        <v>18.285307060000001</v>
      </c>
      <c r="G875" s="23">
        <v>87248.746100000004</v>
      </c>
      <c r="H875" s="23">
        <v>57799.455900000001</v>
      </c>
      <c r="I875" s="92">
        <v>96899.543300000005</v>
      </c>
      <c r="J875" s="93">
        <v>7.2865913390000001</v>
      </c>
      <c r="K875" s="94">
        <f t="shared" si="246"/>
        <v>-7.5464930451734009</v>
      </c>
      <c r="L875" s="94">
        <f t="shared" si="247"/>
        <v>-6.7345600000000001</v>
      </c>
      <c r="M875" s="94">
        <f t="shared" si="248"/>
        <v>-0.66695296117920444</v>
      </c>
      <c r="N875" s="94">
        <f t="shared" si="249"/>
        <v>-7.6614146673526058</v>
      </c>
      <c r="O875" s="95">
        <v>30</v>
      </c>
      <c r="P875" s="96">
        <f t="shared" si="253"/>
        <v>29.985887407797179</v>
      </c>
      <c r="Q875" s="97">
        <v>9.7211213789014206</v>
      </c>
      <c r="R875" s="97">
        <v>0.154432337153706</v>
      </c>
      <c r="S875" s="96">
        <f t="shared" si="254"/>
        <v>0.47636383638461727</v>
      </c>
      <c r="T875" s="98">
        <v>4610859</v>
      </c>
      <c r="U875" s="99">
        <f t="shared" si="255"/>
        <v>1382606.988272283</v>
      </c>
      <c r="V875" s="100">
        <f t="shared" si="250"/>
        <v>2.9606033843080337</v>
      </c>
      <c r="W875" s="97">
        <v>3.2878932619400998</v>
      </c>
      <c r="X875" s="97">
        <v>4.6030505667161394</v>
      </c>
      <c r="Y875" s="96">
        <f t="shared" si="256"/>
        <v>0.3402598831318695</v>
      </c>
      <c r="Z875" s="100">
        <f t="shared" si="251"/>
        <v>2.1147167030771667</v>
      </c>
      <c r="AA875" s="93">
        <v>66.673670758456893</v>
      </c>
      <c r="AB875" s="95">
        <v>100</v>
      </c>
      <c r="AC875" s="114">
        <f t="shared" si="257"/>
        <v>100</v>
      </c>
      <c r="AD875" s="79">
        <f t="shared" si="262"/>
        <v>64.299534247703832</v>
      </c>
      <c r="AE875" s="79">
        <f t="shared" si="252"/>
        <v>64.299534247703832</v>
      </c>
      <c r="AF875" s="80">
        <f t="shared" si="258"/>
        <v>2964760.8618183346</v>
      </c>
      <c r="AG875" s="96">
        <f t="shared" si="259"/>
        <v>1.0214796179090442</v>
      </c>
      <c r="AH875" s="100">
        <f t="shared" si="260"/>
        <v>6.3485004166887471</v>
      </c>
    </row>
    <row r="876" spans="1:34">
      <c r="A876" s="20">
        <v>2049</v>
      </c>
      <c r="B876" s="20">
        <v>50</v>
      </c>
      <c r="C876" s="20" t="s">
        <v>50</v>
      </c>
      <c r="D876" s="24">
        <v>12.443530000000001</v>
      </c>
      <c r="E876" s="24">
        <v>15.6767292331579</v>
      </c>
      <c r="F876" s="24">
        <v>19.35151106</v>
      </c>
      <c r="G876" s="23">
        <v>88962.250799999994</v>
      </c>
      <c r="H876" s="23">
        <v>58203.762799999997</v>
      </c>
      <c r="I876" s="92">
        <v>99117.19</v>
      </c>
      <c r="J876" s="93">
        <v>7.2865913390000001</v>
      </c>
      <c r="K876" s="94">
        <f t="shared" si="246"/>
        <v>-7.6947009206951993</v>
      </c>
      <c r="L876" s="94">
        <f t="shared" si="247"/>
        <v>-6.8719999999999999</v>
      </c>
      <c r="M876" s="94">
        <f t="shared" si="248"/>
        <v>-0.67635680603536452</v>
      </c>
      <c r="N876" s="94">
        <f t="shared" si="249"/>
        <v>-7.9564663877305639</v>
      </c>
      <c r="O876" s="95">
        <v>30</v>
      </c>
      <c r="P876" s="96">
        <f t="shared" si="253"/>
        <v>29.989492009736804</v>
      </c>
      <c r="Q876" s="97">
        <v>9.7211213789014206</v>
      </c>
      <c r="R876" s="97">
        <v>0.154432337153706</v>
      </c>
      <c r="S876" s="96">
        <f t="shared" si="254"/>
        <v>0.47642110005619875</v>
      </c>
      <c r="T876" s="98">
        <v>4610859</v>
      </c>
      <c r="U876" s="99">
        <f t="shared" si="255"/>
        <v>1382773.1913852305</v>
      </c>
      <c r="V876" s="100">
        <f t="shared" si="250"/>
        <v>2.9609592782843035</v>
      </c>
      <c r="W876" s="97">
        <v>3.2878932619400998</v>
      </c>
      <c r="X876" s="97">
        <v>4.6030505667161394</v>
      </c>
      <c r="Y876" s="96">
        <f t="shared" si="256"/>
        <v>0.34030078575442763</v>
      </c>
      <c r="Z876" s="100">
        <f t="shared" si="251"/>
        <v>2.1149709130602168</v>
      </c>
      <c r="AA876" s="93">
        <v>68.024599354313096</v>
      </c>
      <c r="AB876" s="95">
        <v>100</v>
      </c>
      <c r="AC876" s="114">
        <f t="shared" si="257"/>
        <v>100</v>
      </c>
      <c r="AD876" s="79">
        <f t="shared" si="262"/>
        <v>65.262400869014058</v>
      </c>
      <c r="AE876" s="79">
        <f t="shared" si="252"/>
        <v>65.262400869014058</v>
      </c>
      <c r="AF876" s="80">
        <f t="shared" si="258"/>
        <v>3009157.2840850125</v>
      </c>
      <c r="AG876" s="96">
        <f t="shared" si="259"/>
        <v>1.0367759748724457</v>
      </c>
      <c r="AH876" s="100">
        <f t="shared" si="260"/>
        <v>6.4435673439709129</v>
      </c>
    </row>
    <row r="877" spans="1:34">
      <c r="A877" s="20">
        <v>2050</v>
      </c>
      <c r="B877" s="20">
        <v>51</v>
      </c>
      <c r="C877" s="20" t="s">
        <v>50</v>
      </c>
      <c r="D877" s="24">
        <v>13.721869999999999</v>
      </c>
      <c r="E877" s="24">
        <v>15.8112643784211</v>
      </c>
      <c r="F877" s="24">
        <v>19.28781</v>
      </c>
      <c r="G877" s="23">
        <v>90709.407500000001</v>
      </c>
      <c r="H877" s="23">
        <v>58610.897900000004</v>
      </c>
      <c r="I877" s="92">
        <v>101385.5898</v>
      </c>
      <c r="J877" s="93">
        <v>7.2865913390000001</v>
      </c>
      <c r="K877" s="94">
        <f t="shared" si="246"/>
        <v>-7.845819492305</v>
      </c>
      <c r="L877" s="94">
        <f t="shared" si="247"/>
        <v>-7.0094400000000006</v>
      </c>
      <c r="M877" s="94">
        <f t="shared" si="248"/>
        <v>-0.68216119034259992</v>
      </c>
      <c r="N877" s="94">
        <f t="shared" si="249"/>
        <v>-8.2508293436476006</v>
      </c>
      <c r="O877" s="95">
        <v>30</v>
      </c>
      <c r="P877" s="96">
        <f t="shared" si="253"/>
        <v>29.992170784533858</v>
      </c>
      <c r="Q877" s="97">
        <v>9.7211213789014206</v>
      </c>
      <c r="R877" s="97">
        <v>0.154432337153706</v>
      </c>
      <c r="S877" s="96">
        <f t="shared" si="254"/>
        <v>0.4764636557898938</v>
      </c>
      <c r="T877" s="98">
        <v>4610859</v>
      </c>
      <c r="U877" s="99">
        <f t="shared" si="255"/>
        <v>1382896.7059140501</v>
      </c>
      <c r="V877" s="100">
        <f t="shared" si="250"/>
        <v>2.9612237623604987</v>
      </c>
      <c r="W877" s="97">
        <v>3.2878932619400998</v>
      </c>
      <c r="X877" s="97">
        <v>4.6030505667161394</v>
      </c>
      <c r="Y877" s="96">
        <f t="shared" si="256"/>
        <v>0.34033118270706691</v>
      </c>
      <c r="Z877" s="100">
        <f t="shared" si="251"/>
        <v>2.1151598302574994</v>
      </c>
      <c r="AA877" s="93">
        <v>69.3755279501693</v>
      </c>
      <c r="AB877" s="95">
        <v>100</v>
      </c>
      <c r="AC877" s="114">
        <f t="shared" si="257"/>
        <v>100</v>
      </c>
      <c r="AD877" s="79">
        <f t="shared" si="262"/>
        <v>66.183813805306031</v>
      </c>
      <c r="AE877" s="79">
        <f t="shared" si="252"/>
        <v>66.183813805306031</v>
      </c>
      <c r="AF877" s="80">
        <f t="shared" si="258"/>
        <v>3051642.3353851954</v>
      </c>
      <c r="AG877" s="96">
        <f t="shared" si="259"/>
        <v>1.0514137874960041</v>
      </c>
      <c r="AH877" s="100">
        <f t="shared" si="260"/>
        <v>6.5345414152209065</v>
      </c>
    </row>
    <row r="878" spans="1:34">
      <c r="A878" s="20">
        <v>2016</v>
      </c>
      <c r="B878" s="20">
        <v>17</v>
      </c>
      <c r="C878" s="20" t="s">
        <v>52</v>
      </c>
      <c r="D878" s="24">
        <v>15.24742</v>
      </c>
      <c r="E878" s="24">
        <v>17.833522237894702</v>
      </c>
      <c r="F878" s="24">
        <v>21.202839999999998</v>
      </c>
      <c r="G878" s="23">
        <v>29224.629000000001</v>
      </c>
      <c r="H878" s="23">
        <v>29160.425299999999</v>
      </c>
      <c r="I878" s="92">
        <v>29415.193299999999</v>
      </c>
      <c r="J878" s="93">
        <v>5.8409038520000003</v>
      </c>
      <c r="K878" s="94">
        <f t="shared" si="246"/>
        <v>-2.5277550607260002</v>
      </c>
      <c r="L878" s="94">
        <f t="shared" si="247"/>
        <v>-2.3364799999999999</v>
      </c>
      <c r="M878" s="94">
        <f t="shared" si="248"/>
        <v>-0.76940948343172899</v>
      </c>
      <c r="N878" s="94">
        <f t="shared" si="249"/>
        <v>0.2072593078422712</v>
      </c>
      <c r="O878" s="95">
        <v>30</v>
      </c>
      <c r="P878" s="96">
        <f t="shared" si="253"/>
        <v>13.451095840515048</v>
      </c>
      <c r="Q878" s="97">
        <v>18.964110704589601</v>
      </c>
      <c r="R878" s="97">
        <v>8.4156017066721198E-2</v>
      </c>
      <c r="S878" s="96">
        <f t="shared" si="254"/>
        <v>5.9691206656293572E-2</v>
      </c>
      <c r="T878" s="98">
        <v>832811</v>
      </c>
      <c r="U878" s="99">
        <f t="shared" si="255"/>
        <v>112022.20578035178</v>
      </c>
      <c r="V878" s="100">
        <f t="shared" si="250"/>
        <v>0.23987534011049452</v>
      </c>
      <c r="W878" s="97">
        <v>2.95406242588259</v>
      </c>
      <c r="X878" s="97">
        <v>2.95406242588259</v>
      </c>
      <c r="Y878" s="96">
        <f t="shared" si="256"/>
        <v>5.9691206656293565E-2</v>
      </c>
      <c r="Z878" s="100">
        <f t="shared" si="251"/>
        <v>0.23987534011049452</v>
      </c>
      <c r="AA878" s="93">
        <v>48.573840002385602</v>
      </c>
      <c r="AC878" s="114">
        <f t="shared" si="257"/>
        <v>48.573840002385602</v>
      </c>
      <c r="AD878" s="79">
        <f>O878/(EXP(N878)+1)</f>
        <v>13.451095840515048</v>
      </c>
      <c r="AE878" s="79">
        <f t="shared" si="252"/>
        <v>13.451095840515048</v>
      </c>
      <c r="AF878" s="80">
        <f t="shared" si="258"/>
        <v>112022.20578035178</v>
      </c>
      <c r="AG878" s="96">
        <f t="shared" si="259"/>
        <v>5.9691206656293565E-2</v>
      </c>
      <c r="AH878" s="100">
        <f t="shared" si="260"/>
        <v>0.23987534011049452</v>
      </c>
    </row>
    <row r="879" spans="1:34">
      <c r="A879" s="20">
        <v>2017</v>
      </c>
      <c r="B879" s="20">
        <v>18</v>
      </c>
      <c r="C879" s="20" t="s">
        <v>52</v>
      </c>
      <c r="D879" s="24">
        <v>13.85472</v>
      </c>
      <c r="E879" s="24">
        <v>18.7073046936842</v>
      </c>
      <c r="F879" s="24">
        <v>22.288630000000001</v>
      </c>
      <c r="G879" s="23">
        <v>29403.354500000001</v>
      </c>
      <c r="H879" s="23">
        <v>29274.303800000002</v>
      </c>
      <c r="I879" s="92">
        <v>29788.064200000001</v>
      </c>
      <c r="J879" s="93">
        <v>5.8409038520000003</v>
      </c>
      <c r="K879" s="94">
        <f t="shared" si="246"/>
        <v>-2.5432137441230003</v>
      </c>
      <c r="L879" s="94">
        <f t="shared" si="247"/>
        <v>-2.4739200000000001</v>
      </c>
      <c r="M879" s="94">
        <f t="shared" si="248"/>
        <v>-0.80710795370431121</v>
      </c>
      <c r="N879" s="94">
        <f t="shared" si="249"/>
        <v>1.6662154172688681E-2</v>
      </c>
      <c r="O879" s="95">
        <v>30</v>
      </c>
      <c r="P879" s="96">
        <f t="shared" si="253"/>
        <v>14.875036734793468</v>
      </c>
      <c r="Q879" s="97">
        <v>18.964110704589601</v>
      </c>
      <c r="R879" s="97">
        <v>8.4156017066721198E-2</v>
      </c>
      <c r="S879" s="96">
        <f t="shared" si="254"/>
        <v>6.6010152799752628E-2</v>
      </c>
      <c r="T879" s="98">
        <v>832811</v>
      </c>
      <c r="U879" s="99">
        <f t="shared" si="255"/>
        <v>123880.94218140082</v>
      </c>
      <c r="V879" s="100">
        <f t="shared" si="250"/>
        <v>0.26526868429316441</v>
      </c>
      <c r="W879" s="97">
        <v>2.95406242588259</v>
      </c>
      <c r="X879" s="97">
        <v>2.95406242588259</v>
      </c>
      <c r="Y879" s="96">
        <f t="shared" si="256"/>
        <v>6.6010152799752614E-2</v>
      </c>
      <c r="Z879" s="100">
        <f t="shared" si="251"/>
        <v>0.26526868429316441</v>
      </c>
      <c r="AA879" s="93">
        <v>51.989690435811099</v>
      </c>
      <c r="AC879" s="114">
        <f t="shared" si="257"/>
        <v>51.989690435811099</v>
      </c>
      <c r="AD879" s="79">
        <f t="shared" ref="AD879:AD882" si="263">O879/(EXP(N879)+1)</f>
        <v>14.875036734793468</v>
      </c>
      <c r="AE879" s="79">
        <f t="shared" si="252"/>
        <v>14.875036734793468</v>
      </c>
      <c r="AF879" s="80">
        <f t="shared" si="258"/>
        <v>123880.94218140082</v>
      </c>
      <c r="AG879" s="96">
        <f t="shared" si="259"/>
        <v>6.6010152799752614E-2</v>
      </c>
      <c r="AH879" s="100">
        <f t="shared" si="260"/>
        <v>0.26526868429316441</v>
      </c>
    </row>
    <row r="880" spans="1:34">
      <c r="A880" s="20">
        <v>2018</v>
      </c>
      <c r="B880" s="20">
        <v>19</v>
      </c>
      <c r="C880" s="20" t="s">
        <v>52</v>
      </c>
      <c r="D880" s="24">
        <v>15.07771</v>
      </c>
      <c r="E880" s="24">
        <v>18.025153976315799</v>
      </c>
      <c r="F880" s="24">
        <v>22.74979055</v>
      </c>
      <c r="G880" s="23">
        <v>29583.172999999999</v>
      </c>
      <c r="H880" s="23">
        <v>29388.627</v>
      </c>
      <c r="I880" s="92">
        <v>30165.661700000001</v>
      </c>
      <c r="J880" s="93">
        <v>5.8409038520000003</v>
      </c>
      <c r="K880" s="94">
        <f t="shared" si="246"/>
        <v>-2.558766965462</v>
      </c>
      <c r="L880" s="94">
        <f t="shared" si="247"/>
        <v>-2.6113600000000003</v>
      </c>
      <c r="M880" s="94">
        <f t="shared" si="248"/>
        <v>-0.77767724315416886</v>
      </c>
      <c r="N880" s="94">
        <f t="shared" si="249"/>
        <v>-0.10690035661616892</v>
      </c>
      <c r="O880" s="95">
        <v>30</v>
      </c>
      <c r="P880" s="96">
        <f t="shared" si="253"/>
        <v>15.800990031299987</v>
      </c>
      <c r="Q880" s="97">
        <v>18.964110704589601</v>
      </c>
      <c r="R880" s="97">
        <v>8.4156017066721198E-2</v>
      </c>
      <c r="S880" s="96">
        <f t="shared" si="254"/>
        <v>7.011920608665051E-2</v>
      </c>
      <c r="T880" s="98">
        <v>832811</v>
      </c>
      <c r="U880" s="99">
        <f t="shared" si="255"/>
        <v>131592.38308956975</v>
      </c>
      <c r="V880" s="100">
        <f t="shared" si="250"/>
        <v>0.28178134352624518</v>
      </c>
      <c r="W880" s="97">
        <v>2.95406242588259</v>
      </c>
      <c r="X880" s="97">
        <v>2.95406242588259</v>
      </c>
      <c r="Y880" s="96">
        <f t="shared" si="256"/>
        <v>7.011920608665051E-2</v>
      </c>
      <c r="Z880" s="100">
        <f t="shared" si="251"/>
        <v>0.28178134352624518</v>
      </c>
      <c r="AA880" s="93">
        <v>55.405540869235701</v>
      </c>
      <c r="AC880" s="114">
        <f t="shared" si="257"/>
        <v>55.405540869235701</v>
      </c>
      <c r="AD880" s="79">
        <f t="shared" si="263"/>
        <v>15.800990031299987</v>
      </c>
      <c r="AE880" s="79">
        <f t="shared" si="252"/>
        <v>15.800990031299987</v>
      </c>
      <c r="AF880" s="80">
        <f t="shared" si="258"/>
        <v>131592.38308956975</v>
      </c>
      <c r="AG880" s="96">
        <f t="shared" si="259"/>
        <v>7.011920608665051E-2</v>
      </c>
      <c r="AH880" s="100">
        <f t="shared" si="260"/>
        <v>0.28178134352624518</v>
      </c>
    </row>
    <row r="881" spans="1:34">
      <c r="A881" s="20">
        <v>2019</v>
      </c>
      <c r="B881" s="20">
        <v>20</v>
      </c>
      <c r="C881" s="20" t="s">
        <v>52</v>
      </c>
      <c r="D881" s="24">
        <v>15.54074</v>
      </c>
      <c r="E881" s="24">
        <v>18.923681071052599</v>
      </c>
      <c r="F881" s="24">
        <v>23.18011336</v>
      </c>
      <c r="G881" s="23">
        <v>29764.091199999999</v>
      </c>
      <c r="H881" s="23">
        <v>29503.3966</v>
      </c>
      <c r="I881" s="92">
        <v>30548.045600000001</v>
      </c>
      <c r="J881" s="93">
        <v>5.8409038520000003</v>
      </c>
      <c r="K881" s="94">
        <f t="shared" si="246"/>
        <v>-2.5744153042528</v>
      </c>
      <c r="L881" s="94">
        <f t="shared" si="247"/>
        <v>-2.7488000000000001</v>
      </c>
      <c r="M881" s="94">
        <f t="shared" si="248"/>
        <v>-0.8164432961294934</v>
      </c>
      <c r="N881" s="94">
        <f t="shared" si="249"/>
        <v>-0.29875474838229321</v>
      </c>
      <c r="O881" s="95">
        <v>30</v>
      </c>
      <c r="P881" s="96">
        <f t="shared" si="253"/>
        <v>17.224142295641748</v>
      </c>
      <c r="Q881" s="97">
        <v>18.964110704589601</v>
      </c>
      <c r="R881" s="97">
        <v>8.4156017066721198E-2</v>
      </c>
      <c r="S881" s="96">
        <f t="shared" si="254"/>
        <v>7.6434652569332281E-2</v>
      </c>
      <c r="T881" s="98">
        <v>832811</v>
      </c>
      <c r="U881" s="99">
        <f t="shared" si="255"/>
        <v>143444.55169375698</v>
      </c>
      <c r="V881" s="100">
        <f t="shared" si="250"/>
        <v>0.30716062395704519</v>
      </c>
      <c r="W881" s="97">
        <v>2.95406242588259</v>
      </c>
      <c r="X881" s="97">
        <v>2.95406242588259</v>
      </c>
      <c r="Y881" s="96">
        <f t="shared" si="256"/>
        <v>7.6434652569332281E-2</v>
      </c>
      <c r="Z881" s="100">
        <f t="shared" si="251"/>
        <v>0.30716062395704519</v>
      </c>
      <c r="AA881" s="93">
        <v>58.821391302660203</v>
      </c>
      <c r="AC881" s="114">
        <f t="shared" si="257"/>
        <v>58.821391302660203</v>
      </c>
      <c r="AD881" s="79">
        <f t="shared" si="263"/>
        <v>17.224142295641748</v>
      </c>
      <c r="AE881" s="79">
        <f t="shared" si="252"/>
        <v>17.224142295641748</v>
      </c>
      <c r="AF881" s="80">
        <f t="shared" si="258"/>
        <v>143444.55169375698</v>
      </c>
      <c r="AG881" s="96">
        <f t="shared" si="259"/>
        <v>7.6434652569332281E-2</v>
      </c>
      <c r="AH881" s="100">
        <f t="shared" si="260"/>
        <v>0.30716062395704519</v>
      </c>
    </row>
    <row r="882" spans="1:34">
      <c r="A882" s="20">
        <v>2020</v>
      </c>
      <c r="B882" s="20">
        <v>21</v>
      </c>
      <c r="C882" s="20" t="s">
        <v>52</v>
      </c>
      <c r="D882" s="24">
        <v>16.365829999999999</v>
      </c>
      <c r="E882" s="24">
        <v>18.826884498421101</v>
      </c>
      <c r="F882" s="24">
        <v>23.44868306</v>
      </c>
      <c r="G882" s="23">
        <v>29946.115900000001</v>
      </c>
      <c r="H882" s="23">
        <v>29618.6145</v>
      </c>
      <c r="I882" s="92">
        <v>30935.276699999999</v>
      </c>
      <c r="J882" s="93">
        <v>5.8409038520000003</v>
      </c>
      <c r="K882" s="94">
        <f t="shared" si="246"/>
        <v>-2.5901593486546002</v>
      </c>
      <c r="L882" s="94">
        <f t="shared" si="247"/>
        <v>-2.8862399999999999</v>
      </c>
      <c r="M882" s="94">
        <f t="shared" si="248"/>
        <v>-0.81226710479988007</v>
      </c>
      <c r="N882" s="94">
        <f t="shared" si="249"/>
        <v>-0.44776260145447988</v>
      </c>
      <c r="O882" s="95">
        <v>30</v>
      </c>
      <c r="P882" s="96">
        <f t="shared" si="253"/>
        <v>18.303214227108853</v>
      </c>
      <c r="Q882" s="97">
        <v>18.964110704589601</v>
      </c>
      <c r="R882" s="97">
        <v>8.4156017066721198E-2</v>
      </c>
      <c r="S882" s="96">
        <f t="shared" si="254"/>
        <v>8.1223192211150971E-2</v>
      </c>
      <c r="T882" s="98">
        <v>832811</v>
      </c>
      <c r="U882" s="99">
        <f t="shared" si="255"/>
        <v>152431.18143692749</v>
      </c>
      <c r="V882" s="100">
        <f t="shared" si="250"/>
        <v>0.32640386998200616</v>
      </c>
      <c r="W882" s="97">
        <v>2.95406242588259</v>
      </c>
      <c r="X882" s="97">
        <v>2.95406242588259</v>
      </c>
      <c r="Y882" s="96">
        <f t="shared" si="256"/>
        <v>8.1223192211150971E-2</v>
      </c>
      <c r="Z882" s="100">
        <f t="shared" si="251"/>
        <v>0.32640386998200616</v>
      </c>
      <c r="AA882" s="93">
        <v>62.2372417360857</v>
      </c>
      <c r="AC882" s="114">
        <f t="shared" si="257"/>
        <v>62.2372417360857</v>
      </c>
      <c r="AD882" s="79">
        <f t="shared" si="263"/>
        <v>18.303214227108853</v>
      </c>
      <c r="AE882" s="79">
        <f t="shared" si="252"/>
        <v>18.303214227108853</v>
      </c>
      <c r="AF882" s="80">
        <f t="shared" si="258"/>
        <v>152431.18143692749</v>
      </c>
      <c r="AG882" s="96">
        <f t="shared" si="259"/>
        <v>8.1223192211150971E-2</v>
      </c>
      <c r="AH882" s="100">
        <f t="shared" si="260"/>
        <v>0.32640386998200616</v>
      </c>
    </row>
    <row r="883" spans="1:34">
      <c r="A883" s="20">
        <v>2021</v>
      </c>
      <c r="B883" s="20">
        <v>22</v>
      </c>
      <c r="C883" s="20" t="s">
        <v>52</v>
      </c>
      <c r="D883" s="24">
        <v>15.98029</v>
      </c>
      <c r="E883" s="24">
        <v>18.577337598421099</v>
      </c>
      <c r="F883" s="24">
        <v>22.067322669999999</v>
      </c>
      <c r="G883" s="23">
        <v>30129.253700000001</v>
      </c>
      <c r="H883" s="23">
        <v>29734.282299999999</v>
      </c>
      <c r="I883" s="92">
        <v>31327.416399999998</v>
      </c>
      <c r="J883" s="93">
        <v>5.8409038520000003</v>
      </c>
      <c r="K883" s="94">
        <f t="shared" si="246"/>
        <v>-2.6059996695278</v>
      </c>
      <c r="L883" s="94">
        <f t="shared" si="247"/>
        <v>-3.0236800000000001</v>
      </c>
      <c r="M883" s="94">
        <f t="shared" si="248"/>
        <v>-0.80150065334627996</v>
      </c>
      <c r="N883" s="94">
        <f t="shared" si="249"/>
        <v>-0.59027647087407986</v>
      </c>
      <c r="O883" s="95">
        <v>30</v>
      </c>
      <c r="P883" s="96">
        <f t="shared" si="253"/>
        <v>19.302857353085948</v>
      </c>
      <c r="Q883" s="97">
        <v>18.964110704589601</v>
      </c>
      <c r="R883" s="97">
        <v>8.4156017066721198E-2</v>
      </c>
      <c r="S883" s="96">
        <f t="shared" si="254"/>
        <v>8.5659254902453408E-2</v>
      </c>
      <c r="T883" s="98">
        <v>832811</v>
      </c>
      <c r="U883" s="99">
        <f t="shared" si="255"/>
        <v>160756.31935080863</v>
      </c>
      <c r="V883" s="100">
        <f t="shared" si="250"/>
        <v>0.34423065061579078</v>
      </c>
      <c r="W883" s="97">
        <v>2.95406242588259</v>
      </c>
      <c r="X883" s="97">
        <v>3.5448749110591078</v>
      </c>
      <c r="Y883" s="96">
        <f t="shared" si="256"/>
        <v>7.1382712418711178E-2</v>
      </c>
      <c r="Z883" s="100">
        <f t="shared" si="251"/>
        <v>0.28685887551315897</v>
      </c>
      <c r="AA883" s="93">
        <v>65.653092169510302</v>
      </c>
      <c r="AB883" s="95">
        <v>80</v>
      </c>
      <c r="AC883" s="114">
        <f t="shared" si="257"/>
        <v>80</v>
      </c>
      <c r="AD883" s="79">
        <f>(P883/100+0.03*(AC883/100-AA883/100)+(AF882-U882)/T883)*100</f>
        <v>19.733264588000637</v>
      </c>
      <c r="AE883" s="79">
        <f t="shared" si="252"/>
        <v>19.733264588000637</v>
      </c>
      <c r="AF883" s="80">
        <f t="shared" si="258"/>
        <v>164340.79814797398</v>
      </c>
      <c r="AG883" s="96">
        <f t="shared" si="259"/>
        <v>8.7569250006961766E-2</v>
      </c>
      <c r="AH883" s="100">
        <f t="shared" si="260"/>
        <v>0.35190616516756468</v>
      </c>
    </row>
    <row r="884" spans="1:34">
      <c r="A884" s="20">
        <v>2022</v>
      </c>
      <c r="B884" s="20">
        <v>23</v>
      </c>
      <c r="C884" s="20" t="s">
        <v>52</v>
      </c>
      <c r="D884" s="24">
        <v>16.03558</v>
      </c>
      <c r="E884" s="24">
        <v>18.805496105263199</v>
      </c>
      <c r="F884" s="24">
        <v>22.04017</v>
      </c>
      <c r="G884" s="23">
        <v>30313.511500000001</v>
      </c>
      <c r="H884" s="23">
        <v>29850.4018</v>
      </c>
      <c r="I884" s="92">
        <v>31724.526900000001</v>
      </c>
      <c r="J884" s="93">
        <v>5.8409038520000003</v>
      </c>
      <c r="K884" s="94">
        <f t="shared" si="246"/>
        <v>-2.6219368636810003</v>
      </c>
      <c r="L884" s="94">
        <f t="shared" si="247"/>
        <v>-3.1611200000000004</v>
      </c>
      <c r="M884" s="94">
        <f t="shared" si="248"/>
        <v>-0.81134432396547551</v>
      </c>
      <c r="N884" s="94">
        <f t="shared" si="249"/>
        <v>-0.75349733564647592</v>
      </c>
      <c r="O884" s="95">
        <v>30</v>
      </c>
      <c r="P884" s="96">
        <f t="shared" si="253"/>
        <v>20.398208192675966</v>
      </c>
      <c r="Q884" s="97">
        <v>18.964110704589601</v>
      </c>
      <c r="R884" s="97">
        <v>8.4156017066721198E-2</v>
      </c>
      <c r="S884" s="96">
        <f t="shared" si="254"/>
        <v>9.0520034581844114E-2</v>
      </c>
      <c r="T884" s="98">
        <v>832811</v>
      </c>
      <c r="U884" s="99">
        <f t="shared" si="255"/>
        <v>169878.52163150665</v>
      </c>
      <c r="V884" s="100">
        <f t="shared" si="250"/>
        <v>0.3637642007668177</v>
      </c>
      <c r="W884" s="97">
        <v>2.95406242588259</v>
      </c>
      <c r="X884" s="97">
        <v>3.5448749110591078</v>
      </c>
      <c r="Y884" s="96">
        <f t="shared" si="256"/>
        <v>7.5433362151536759E-2</v>
      </c>
      <c r="Z884" s="100">
        <f t="shared" si="251"/>
        <v>0.30313683397234814</v>
      </c>
      <c r="AA884" s="93">
        <v>69.068942602934797</v>
      </c>
      <c r="AB884" s="95">
        <v>80</v>
      </c>
      <c r="AC884" s="114">
        <f t="shared" si="257"/>
        <v>80</v>
      </c>
      <c r="AD884" s="79">
        <f t="shared" ref="AD884:AD912" si="264">(P884/100+0.03*(AC884/100-AA884/100)+(AF883-U883)/T884)*100</f>
        <v>21.156547149502607</v>
      </c>
      <c r="AE884" s="79">
        <f t="shared" si="252"/>
        <v>21.156547149502607</v>
      </c>
      <c r="AF884" s="80">
        <f t="shared" si="258"/>
        <v>176194.05188124414</v>
      </c>
      <c r="AG884" s="96">
        <f t="shared" si="259"/>
        <v>9.3885274702363838E-2</v>
      </c>
      <c r="AH884" s="100">
        <f t="shared" si="260"/>
        <v>0.37728776920649237</v>
      </c>
    </row>
    <row r="885" spans="1:34">
      <c r="A885" s="20">
        <v>2023</v>
      </c>
      <c r="B885" s="20">
        <v>24</v>
      </c>
      <c r="C885" s="20" t="s">
        <v>52</v>
      </c>
      <c r="D885" s="24">
        <v>15.99446</v>
      </c>
      <c r="E885" s="24">
        <v>18.302672974736801</v>
      </c>
      <c r="F885" s="24">
        <v>22.97026</v>
      </c>
      <c r="G885" s="23">
        <v>30498.896199999999</v>
      </c>
      <c r="H885" s="23">
        <v>29966.9748</v>
      </c>
      <c r="I885" s="92">
        <v>32126.671200000001</v>
      </c>
      <c r="J885" s="93">
        <v>5.8409038520000003</v>
      </c>
      <c r="K885" s="94">
        <f t="shared" si="246"/>
        <v>-2.6379715279228</v>
      </c>
      <c r="L885" s="94">
        <f t="shared" si="247"/>
        <v>-3.2985600000000002</v>
      </c>
      <c r="M885" s="94">
        <f t="shared" si="248"/>
        <v>-0.78965052282204462</v>
      </c>
      <c r="N885" s="94">
        <f t="shared" si="249"/>
        <v>-0.88527819874484448</v>
      </c>
      <c r="O885" s="95">
        <v>30</v>
      </c>
      <c r="P885" s="96">
        <f t="shared" si="253"/>
        <v>21.237443949171112</v>
      </c>
      <c r="Q885" s="97">
        <v>18.964110704589601</v>
      </c>
      <c r="R885" s="97">
        <v>8.4156017066721198E-2</v>
      </c>
      <c r="S885" s="96">
        <f t="shared" si="254"/>
        <v>9.4244266091920423E-2</v>
      </c>
      <c r="T885" s="98">
        <v>832811</v>
      </c>
      <c r="U885" s="99">
        <f t="shared" si="255"/>
        <v>176867.76932753142</v>
      </c>
      <c r="V885" s="100">
        <f t="shared" si="250"/>
        <v>0.37873041355044867</v>
      </c>
      <c r="W885" s="97">
        <v>2.95406242588259</v>
      </c>
      <c r="X885" s="97">
        <v>3.5448749110591078</v>
      </c>
      <c r="Y885" s="96">
        <f t="shared" si="256"/>
        <v>7.8536888409933683E-2</v>
      </c>
      <c r="Z885" s="100">
        <f t="shared" si="251"/>
        <v>0.31560867795870723</v>
      </c>
      <c r="AA885" s="93">
        <v>72.484793036360301</v>
      </c>
      <c r="AB885" s="95">
        <v>80</v>
      </c>
      <c r="AC885" s="114">
        <f t="shared" si="257"/>
        <v>80</v>
      </c>
      <c r="AD885" s="79">
        <f t="shared" si="264"/>
        <v>22.22123911490694</v>
      </c>
      <c r="AE885" s="79">
        <f t="shared" si="252"/>
        <v>22.22123911490694</v>
      </c>
      <c r="AF885" s="80">
        <f t="shared" si="258"/>
        <v>185060.92368524763</v>
      </c>
      <c r="AG885" s="96">
        <f t="shared" si="259"/>
        <v>9.8610001139954356E-2</v>
      </c>
      <c r="AH885" s="100">
        <f t="shared" si="260"/>
        <v>0.39627457521415038</v>
      </c>
    </row>
    <row r="886" spans="1:34">
      <c r="A886" s="20">
        <v>2024</v>
      </c>
      <c r="B886" s="20">
        <v>25</v>
      </c>
      <c r="C886" s="20" t="s">
        <v>52</v>
      </c>
      <c r="D886" s="24">
        <v>15.021850000000001</v>
      </c>
      <c r="E886" s="24">
        <v>18.909242125263201</v>
      </c>
      <c r="F886" s="24">
        <v>23.371165309999999</v>
      </c>
      <c r="G886" s="23">
        <v>30685.4146</v>
      </c>
      <c r="H886" s="23">
        <v>30084.003100000002</v>
      </c>
      <c r="I886" s="92">
        <v>32533.913199999999</v>
      </c>
      <c r="J886" s="93">
        <v>5.8409038520000003</v>
      </c>
      <c r="K886" s="94">
        <f t="shared" si="246"/>
        <v>-2.6541042504123999</v>
      </c>
      <c r="L886" s="94">
        <f t="shared" si="247"/>
        <v>-3.4359999999999999</v>
      </c>
      <c r="M886" s="94">
        <f t="shared" si="248"/>
        <v>-0.81582034225235556</v>
      </c>
      <c r="N886" s="94">
        <f t="shared" si="249"/>
        <v>-1.0650207406647552</v>
      </c>
      <c r="O886" s="95">
        <v>30</v>
      </c>
      <c r="P886" s="96">
        <f t="shared" si="253"/>
        <v>22.309465370335385</v>
      </c>
      <c r="Q886" s="97">
        <v>18.964110704589601</v>
      </c>
      <c r="R886" s="97">
        <v>8.4156017066721198E-2</v>
      </c>
      <c r="S886" s="96">
        <f t="shared" si="254"/>
        <v>9.9001518062272892E-2</v>
      </c>
      <c r="T886" s="98">
        <v>832811</v>
      </c>
      <c r="U886" s="99">
        <f t="shared" si="255"/>
        <v>185795.68164534384</v>
      </c>
      <c r="V886" s="100">
        <f t="shared" si="250"/>
        <v>0.39784792680412495</v>
      </c>
      <c r="W886" s="97">
        <v>2.95406242588259</v>
      </c>
      <c r="X886" s="97">
        <v>3.5448749110591078</v>
      </c>
      <c r="Y886" s="96">
        <f t="shared" si="256"/>
        <v>8.250126505189409E-2</v>
      </c>
      <c r="Z886" s="100">
        <f t="shared" si="251"/>
        <v>0.33153993900343748</v>
      </c>
      <c r="AA886" s="93">
        <v>75.900643469784896</v>
      </c>
      <c r="AB886" s="95">
        <v>80</v>
      </c>
      <c r="AC886" s="114">
        <f t="shared" si="257"/>
        <v>80</v>
      </c>
      <c r="AD886" s="79">
        <f t="shared" si="264"/>
        <v>23.416241231977665</v>
      </c>
      <c r="AE886" s="79">
        <f t="shared" si="252"/>
        <v>23.416241231977665</v>
      </c>
      <c r="AF886" s="80">
        <f t="shared" si="258"/>
        <v>195013.03276644551</v>
      </c>
      <c r="AG886" s="96">
        <f t="shared" si="259"/>
        <v>0.10391299794932403</v>
      </c>
      <c r="AH886" s="100">
        <f t="shared" si="260"/>
        <v>0.41758522102798068</v>
      </c>
    </row>
    <row r="887" spans="1:34">
      <c r="A887" s="20">
        <v>2025</v>
      </c>
      <c r="B887" s="20">
        <v>26</v>
      </c>
      <c r="C887" s="20" t="s">
        <v>52</v>
      </c>
      <c r="D887" s="24">
        <v>16.261130000000001</v>
      </c>
      <c r="E887" s="24">
        <v>19.089696070526301</v>
      </c>
      <c r="F887" s="24">
        <v>22.579492609999999</v>
      </c>
      <c r="G887" s="23">
        <v>30873.0736</v>
      </c>
      <c r="H887" s="23">
        <v>30201.488300000001</v>
      </c>
      <c r="I887" s="92">
        <v>32946.3174</v>
      </c>
      <c r="J887" s="93">
        <v>5.8409038520000003</v>
      </c>
      <c r="K887" s="94">
        <f t="shared" si="246"/>
        <v>-2.6703356279584001</v>
      </c>
      <c r="L887" s="94">
        <f t="shared" si="247"/>
        <v>-3.5734400000000002</v>
      </c>
      <c r="M887" s="94">
        <f t="shared" si="248"/>
        <v>-0.82360584726678676</v>
      </c>
      <c r="N887" s="94">
        <f t="shared" si="249"/>
        <v>-1.2264776232251866</v>
      </c>
      <c r="O887" s="95">
        <v>30</v>
      </c>
      <c r="P887" s="96">
        <f t="shared" si="253"/>
        <v>23.196044442238303</v>
      </c>
      <c r="Q887" s="97">
        <v>18.964110704589601</v>
      </c>
      <c r="R887" s="97">
        <v>8.4156017066721198E-2</v>
      </c>
      <c r="S887" s="96">
        <f t="shared" si="254"/>
        <v>0.1029358424642077</v>
      </c>
      <c r="T887" s="98">
        <v>832811</v>
      </c>
      <c r="U887" s="99">
        <f t="shared" si="255"/>
        <v>193179.20967984921</v>
      </c>
      <c r="V887" s="100">
        <f t="shared" si="250"/>
        <v>0.41365841978767764</v>
      </c>
      <c r="W887" s="97">
        <v>2.95406242588259</v>
      </c>
      <c r="X887" s="97">
        <v>3.5448749110591078</v>
      </c>
      <c r="Y887" s="96">
        <f t="shared" si="256"/>
        <v>8.5779868720173097E-2</v>
      </c>
      <c r="Z887" s="100">
        <f t="shared" si="251"/>
        <v>0.34471534982306473</v>
      </c>
      <c r="AA887" s="93">
        <v>79.316493903209505</v>
      </c>
      <c r="AB887" s="95">
        <v>80</v>
      </c>
      <c r="AC887" s="114">
        <f t="shared" si="257"/>
        <v>80</v>
      </c>
      <c r="AD887" s="79">
        <f t="shared" si="264"/>
        <v>24.323325486784299</v>
      </c>
      <c r="AE887" s="79">
        <f t="shared" si="252"/>
        <v>24.323325486784299</v>
      </c>
      <c r="AF887" s="80">
        <f t="shared" si="258"/>
        <v>202567.33021974319</v>
      </c>
      <c r="AG887" s="96">
        <f t="shared" si="259"/>
        <v>0.10793831710177902</v>
      </c>
      <c r="AH887" s="100">
        <f t="shared" si="260"/>
        <v>0.43376138590781432</v>
      </c>
    </row>
    <row r="888" spans="1:34">
      <c r="A888" s="20">
        <v>2026</v>
      </c>
      <c r="B888" s="20">
        <v>27</v>
      </c>
      <c r="C888" s="20" t="s">
        <v>52</v>
      </c>
      <c r="D888" s="24">
        <v>16.092960000000001</v>
      </c>
      <c r="E888" s="24">
        <v>19.469790208947401</v>
      </c>
      <c r="F888" s="24">
        <v>22.986840000000001</v>
      </c>
      <c r="G888" s="23">
        <v>31061.880300000001</v>
      </c>
      <c r="H888" s="23">
        <v>30319.432400000002</v>
      </c>
      <c r="I888" s="92">
        <v>33363.9493</v>
      </c>
      <c r="J888" s="93">
        <v>5.8409038520000003</v>
      </c>
      <c r="K888" s="94">
        <f t="shared" si="246"/>
        <v>-2.6866662746682</v>
      </c>
      <c r="L888" s="94">
        <f t="shared" si="247"/>
        <v>-3.7108800000000004</v>
      </c>
      <c r="M888" s="94">
        <f t="shared" si="248"/>
        <v>-0.84000462877482673</v>
      </c>
      <c r="N888" s="94">
        <f t="shared" si="249"/>
        <v>-1.3966470514430269</v>
      </c>
      <c r="O888" s="95">
        <v>30</v>
      </c>
      <c r="P888" s="96">
        <f t="shared" si="253"/>
        <v>24.049538613718841</v>
      </c>
      <c r="Q888" s="97">
        <v>18.964110704589601</v>
      </c>
      <c r="R888" s="97">
        <v>8.4156017066721198E-2</v>
      </c>
      <c r="S888" s="96">
        <f t="shared" si="254"/>
        <v>0.10672334777781463</v>
      </c>
      <c r="T888" s="98">
        <v>832811</v>
      </c>
      <c r="U888" s="99">
        <f t="shared" si="255"/>
        <v>200287.20302429804</v>
      </c>
      <c r="V888" s="100">
        <f t="shared" si="250"/>
        <v>0.42887890495064573</v>
      </c>
      <c r="W888" s="97">
        <v>2.95406242588259</v>
      </c>
      <c r="X888" s="97">
        <v>3.5448749110591078</v>
      </c>
      <c r="Y888" s="96">
        <f t="shared" si="256"/>
        <v>8.893612314817885E-2</v>
      </c>
      <c r="Z888" s="100">
        <f t="shared" si="251"/>
        <v>0.35739908745887139</v>
      </c>
      <c r="AA888" s="93">
        <v>82.732344336634895</v>
      </c>
      <c r="AB888" s="95">
        <v>80</v>
      </c>
      <c r="AC888" s="114">
        <f t="shared" si="257"/>
        <v>82.732344336634895</v>
      </c>
      <c r="AD888" s="79">
        <f t="shared" si="264"/>
        <v>25.176819658264836</v>
      </c>
      <c r="AE888" s="79">
        <f t="shared" si="252"/>
        <v>25.176819658264836</v>
      </c>
      <c r="AF888" s="80">
        <f t="shared" si="258"/>
        <v>209675.32356419199</v>
      </c>
      <c r="AG888" s="96">
        <f t="shared" si="259"/>
        <v>0.11172582241538594</v>
      </c>
      <c r="AH888" s="100">
        <f t="shared" si="260"/>
        <v>0.44898187107078225</v>
      </c>
    </row>
    <row r="889" spans="1:34">
      <c r="A889" s="20">
        <v>2027</v>
      </c>
      <c r="B889" s="20">
        <v>28</v>
      </c>
      <c r="C889" s="20" t="s">
        <v>52</v>
      </c>
      <c r="D889" s="24">
        <v>15.740130000000001</v>
      </c>
      <c r="E889" s="24">
        <v>18.8196702178947</v>
      </c>
      <c r="F889" s="24">
        <v>21.259879999999999</v>
      </c>
      <c r="G889" s="23">
        <v>31251.841700000001</v>
      </c>
      <c r="H889" s="23">
        <v>30437.837100000001</v>
      </c>
      <c r="I889" s="92">
        <v>33786.875099999997</v>
      </c>
      <c r="J889" s="93">
        <v>5.8409038520000003</v>
      </c>
      <c r="K889" s="94">
        <f t="shared" si="246"/>
        <v>-2.7030967959998002</v>
      </c>
      <c r="L889" s="94">
        <f t="shared" si="247"/>
        <v>-3.8483200000000002</v>
      </c>
      <c r="M889" s="94">
        <f t="shared" si="248"/>
        <v>-0.81195585188084896</v>
      </c>
      <c r="N889" s="94">
        <f t="shared" si="249"/>
        <v>-1.5224687958806491</v>
      </c>
      <c r="O889" s="95">
        <v>30</v>
      </c>
      <c r="P889" s="96">
        <f t="shared" si="253"/>
        <v>24.62705207068143</v>
      </c>
      <c r="Q889" s="97">
        <v>18.964110704589601</v>
      </c>
      <c r="R889" s="97">
        <v>8.4156017066721198E-2</v>
      </c>
      <c r="S889" s="96">
        <f t="shared" si="254"/>
        <v>0.10928614827489476</v>
      </c>
      <c r="T889" s="98">
        <v>832811</v>
      </c>
      <c r="U889" s="99">
        <f t="shared" si="255"/>
        <v>205096.79862036274</v>
      </c>
      <c r="V889" s="100">
        <f t="shared" si="250"/>
        <v>0.43917778606411068</v>
      </c>
      <c r="W889" s="97">
        <v>2.95406242588259</v>
      </c>
      <c r="X889" s="97">
        <v>3.5448749110591078</v>
      </c>
      <c r="Y889" s="96">
        <f t="shared" si="256"/>
        <v>9.1071790229078978E-2</v>
      </c>
      <c r="Z889" s="100">
        <f t="shared" si="251"/>
        <v>0.36598148838675892</v>
      </c>
      <c r="AA889" s="93">
        <v>86.148194770059504</v>
      </c>
      <c r="AB889" s="95">
        <v>80</v>
      </c>
      <c r="AC889" s="114">
        <f t="shared" si="257"/>
        <v>86.148194770059504</v>
      </c>
      <c r="AD889" s="79">
        <f t="shared" si="264"/>
        <v>25.754333115227425</v>
      </c>
      <c r="AE889" s="79">
        <f t="shared" si="252"/>
        <v>25.754333115227425</v>
      </c>
      <c r="AF889" s="80">
        <f t="shared" si="258"/>
        <v>214484.91916025669</v>
      </c>
      <c r="AG889" s="96">
        <f t="shared" si="259"/>
        <v>0.11428862291246608</v>
      </c>
      <c r="AH889" s="100">
        <f t="shared" si="260"/>
        <v>0.45928075218424735</v>
      </c>
    </row>
    <row r="890" spans="1:34">
      <c r="A890" s="20">
        <v>2028</v>
      </c>
      <c r="B890" s="20">
        <v>29</v>
      </c>
      <c r="C890" s="20" t="s">
        <v>52</v>
      </c>
      <c r="D890" s="24">
        <v>15.721310000000001</v>
      </c>
      <c r="E890" s="24">
        <v>18.637031861578901</v>
      </c>
      <c r="F890" s="24">
        <v>21.77101</v>
      </c>
      <c r="G890" s="23">
        <v>31442.964800000002</v>
      </c>
      <c r="H890" s="23">
        <v>30556.7042</v>
      </c>
      <c r="I890" s="92">
        <v>34215.161999999997</v>
      </c>
      <c r="J890" s="93">
        <v>5.8409038520000003</v>
      </c>
      <c r="K890" s="94">
        <f t="shared" si="246"/>
        <v>-2.7196277974112002</v>
      </c>
      <c r="L890" s="94">
        <f t="shared" si="247"/>
        <v>-3.98576</v>
      </c>
      <c r="M890" s="94">
        <f t="shared" si="248"/>
        <v>-0.80407610263596019</v>
      </c>
      <c r="N890" s="94">
        <f t="shared" si="249"/>
        <v>-1.6685600480471601</v>
      </c>
      <c r="O890" s="95">
        <v>30</v>
      </c>
      <c r="P890" s="96">
        <f t="shared" si="253"/>
        <v>25.241512312207764</v>
      </c>
      <c r="Q890" s="97">
        <v>18.964110704589601</v>
      </c>
      <c r="R890" s="97">
        <v>8.4156017066721198E-2</v>
      </c>
      <c r="S890" s="96">
        <f t="shared" si="254"/>
        <v>0.11201290553645184</v>
      </c>
      <c r="T890" s="98">
        <v>832811</v>
      </c>
      <c r="U890" s="99">
        <f t="shared" si="255"/>
        <v>210214.09110242061</v>
      </c>
      <c r="V890" s="100">
        <f t="shared" si="250"/>
        <v>0.45013554453733129</v>
      </c>
      <c r="W890" s="97">
        <v>2.95406242588259</v>
      </c>
      <c r="X890" s="97">
        <v>3.5448749110591078</v>
      </c>
      <c r="Y890" s="96">
        <f t="shared" si="256"/>
        <v>9.33440879470432E-2</v>
      </c>
      <c r="Z890" s="100">
        <f t="shared" si="251"/>
        <v>0.37511295378110943</v>
      </c>
      <c r="AA890" s="93">
        <v>89.564045203484099</v>
      </c>
      <c r="AB890" s="95">
        <v>80</v>
      </c>
      <c r="AC890" s="114">
        <f t="shared" si="257"/>
        <v>89.564045203484099</v>
      </c>
      <c r="AD890" s="79">
        <f t="shared" si="264"/>
        <v>26.368793356753763</v>
      </c>
      <c r="AE890" s="79">
        <f t="shared" si="252"/>
        <v>26.368793356753763</v>
      </c>
      <c r="AF890" s="80">
        <f t="shared" si="258"/>
        <v>219602.21164231456</v>
      </c>
      <c r="AG890" s="96">
        <f t="shared" si="259"/>
        <v>0.11701538017402316</v>
      </c>
      <c r="AH890" s="100">
        <f t="shared" si="260"/>
        <v>0.47023851065746786</v>
      </c>
    </row>
    <row r="891" spans="1:34">
      <c r="A891" s="20">
        <v>2029</v>
      </c>
      <c r="B891" s="20">
        <v>30</v>
      </c>
      <c r="C891" s="20" t="s">
        <v>52</v>
      </c>
      <c r="D891" s="24">
        <v>15.39207</v>
      </c>
      <c r="E891" s="24">
        <v>18.757201686842102</v>
      </c>
      <c r="F891" s="24">
        <v>21.445180000000001</v>
      </c>
      <c r="G891" s="23">
        <v>31635.256700000002</v>
      </c>
      <c r="H891" s="23">
        <v>30676.035400000001</v>
      </c>
      <c r="I891" s="92">
        <v>34648.877999999997</v>
      </c>
      <c r="J891" s="93">
        <v>5.8409038520000003</v>
      </c>
      <c r="K891" s="94">
        <f t="shared" si="246"/>
        <v>-2.7362598930098003</v>
      </c>
      <c r="L891" s="94">
        <f t="shared" si="247"/>
        <v>-4.1232000000000006</v>
      </c>
      <c r="M891" s="94">
        <f t="shared" si="248"/>
        <v>-0.80926070957711571</v>
      </c>
      <c r="N891" s="94">
        <f t="shared" si="249"/>
        <v>-1.8278167505869165</v>
      </c>
      <c r="O891" s="95">
        <v>30</v>
      </c>
      <c r="P891" s="96">
        <f t="shared" si="253"/>
        <v>25.845043026675416</v>
      </c>
      <c r="Q891" s="97">
        <v>18.964110704589601</v>
      </c>
      <c r="R891" s="97">
        <v>8.4156017066721198E-2</v>
      </c>
      <c r="S891" s="96">
        <f t="shared" si="254"/>
        <v>0.11469116142190909</v>
      </c>
      <c r="T891" s="98">
        <v>832811</v>
      </c>
      <c r="U891" s="99">
        <f t="shared" si="255"/>
        <v>215240.36128088579</v>
      </c>
      <c r="V891" s="100">
        <f t="shared" si="250"/>
        <v>0.46089839517170111</v>
      </c>
      <c r="W891" s="97">
        <v>2.95406242588259</v>
      </c>
      <c r="X891" s="97">
        <v>3.5448749110591078</v>
      </c>
      <c r="Y891" s="96">
        <f t="shared" si="256"/>
        <v>9.5575967851590907E-2</v>
      </c>
      <c r="Z891" s="100">
        <f t="shared" si="251"/>
        <v>0.38408199597641768</v>
      </c>
      <c r="AA891" s="93">
        <v>92.979895636909504</v>
      </c>
      <c r="AB891" s="95">
        <v>80</v>
      </c>
      <c r="AC891" s="114">
        <f t="shared" si="257"/>
        <v>92.979895636909504</v>
      </c>
      <c r="AD891" s="79">
        <f t="shared" si="264"/>
        <v>26.972324071221415</v>
      </c>
      <c r="AE891" s="79">
        <f t="shared" si="252"/>
        <v>26.972324071221415</v>
      </c>
      <c r="AF891" s="80">
        <f t="shared" si="258"/>
        <v>224628.48182077977</v>
      </c>
      <c r="AG891" s="96">
        <f t="shared" si="259"/>
        <v>0.11969363605948041</v>
      </c>
      <c r="AH891" s="100">
        <f t="shared" si="260"/>
        <v>0.48100136129183768</v>
      </c>
    </row>
    <row r="892" spans="1:34">
      <c r="A892" s="20">
        <v>2030</v>
      </c>
      <c r="B892" s="20">
        <v>31</v>
      </c>
      <c r="C892" s="20" t="s">
        <v>52</v>
      </c>
      <c r="D892" s="24">
        <v>15.46306</v>
      </c>
      <c r="E892" s="24">
        <v>18.192006527368399</v>
      </c>
      <c r="F892" s="24">
        <v>22.715859850000001</v>
      </c>
      <c r="G892" s="23">
        <v>31828.724600000001</v>
      </c>
      <c r="H892" s="23">
        <v>30795.832699999999</v>
      </c>
      <c r="I892" s="92">
        <v>35088.091800000002</v>
      </c>
      <c r="J892" s="93">
        <v>5.8409038520000003</v>
      </c>
      <c r="K892" s="94">
        <f t="shared" si="246"/>
        <v>-2.7529937055524001</v>
      </c>
      <c r="L892" s="94">
        <f t="shared" si="247"/>
        <v>-4.2606400000000004</v>
      </c>
      <c r="M892" s="94">
        <f t="shared" si="248"/>
        <v>-0.78487592961678221</v>
      </c>
      <c r="N892" s="94">
        <f t="shared" si="249"/>
        <v>-1.9576057831691824</v>
      </c>
      <c r="O892" s="95">
        <v>30</v>
      </c>
      <c r="P892" s="96">
        <f t="shared" si="253"/>
        <v>26.288208287594379</v>
      </c>
      <c r="Q892" s="97">
        <v>18.964110704589601</v>
      </c>
      <c r="R892" s="97">
        <v>8.4156017066721198E-2</v>
      </c>
      <c r="S892" s="96">
        <f t="shared" si="254"/>
        <v>0.1166577721342294</v>
      </c>
      <c r="T892" s="98">
        <v>832811</v>
      </c>
      <c r="U892" s="99">
        <f t="shared" si="255"/>
        <v>218931.09032199762</v>
      </c>
      <c r="V892" s="100">
        <f t="shared" si="250"/>
        <v>0.46880142544882553</v>
      </c>
      <c r="W892" s="97">
        <v>2.95406242588259</v>
      </c>
      <c r="X892" s="97">
        <v>3.5448749110591078</v>
      </c>
      <c r="Y892" s="96">
        <f t="shared" si="256"/>
        <v>9.7214810111857841E-2</v>
      </c>
      <c r="Z892" s="100">
        <f t="shared" si="251"/>
        <v>0.39066785454068798</v>
      </c>
      <c r="AA892" s="93">
        <v>96.395746070334098</v>
      </c>
      <c r="AB892" s="95">
        <v>80</v>
      </c>
      <c r="AC892" s="114">
        <f t="shared" si="257"/>
        <v>96.395746070334098</v>
      </c>
      <c r="AD892" s="79">
        <f t="shared" si="264"/>
        <v>27.415489332140375</v>
      </c>
      <c r="AE892" s="79">
        <f t="shared" si="252"/>
        <v>27.415489332140375</v>
      </c>
      <c r="AF892" s="80">
        <f t="shared" si="258"/>
        <v>228319.2108618916</v>
      </c>
      <c r="AG892" s="96">
        <f t="shared" si="259"/>
        <v>0.12166024677180072</v>
      </c>
      <c r="AH892" s="100">
        <f t="shared" si="260"/>
        <v>0.48890439156896215</v>
      </c>
    </row>
    <row r="893" spans="1:34">
      <c r="A893" s="20">
        <v>2031</v>
      </c>
      <c r="B893" s="20">
        <v>32</v>
      </c>
      <c r="C893" s="20" t="s">
        <v>52</v>
      </c>
      <c r="D893" s="24">
        <v>16.437799999999999</v>
      </c>
      <c r="E893" s="24">
        <v>18.547232767368399</v>
      </c>
      <c r="F893" s="24">
        <v>21.208739999999999</v>
      </c>
      <c r="G893" s="23">
        <v>32023.375700000001</v>
      </c>
      <c r="H893" s="23">
        <v>30916.097900000001</v>
      </c>
      <c r="I893" s="92">
        <v>35532.873099999997</v>
      </c>
      <c r="J893" s="93">
        <v>5.8409038520000003</v>
      </c>
      <c r="K893" s="94">
        <f t="shared" si="246"/>
        <v>-2.7698298577958003</v>
      </c>
      <c r="L893" s="94">
        <f t="shared" si="247"/>
        <v>-4.3980800000000002</v>
      </c>
      <c r="M893" s="94">
        <f t="shared" si="248"/>
        <v>-0.80020181051534223</v>
      </c>
      <c r="N893" s="94">
        <f t="shared" si="249"/>
        <v>-2.1272078163111425</v>
      </c>
      <c r="O893" s="95">
        <v>30</v>
      </c>
      <c r="P893" s="96">
        <f t="shared" si="253"/>
        <v>26.805589359774213</v>
      </c>
      <c r="Q893" s="97">
        <v>18.964110704589601</v>
      </c>
      <c r="R893" s="97">
        <v>8.4156017066721198E-2</v>
      </c>
      <c r="S893" s="96">
        <f t="shared" si="254"/>
        <v>0.11895372637213771</v>
      </c>
      <c r="T893" s="98">
        <v>832811</v>
      </c>
      <c r="U893" s="99">
        <f t="shared" si="255"/>
        <v>223239.89680302923</v>
      </c>
      <c r="V893" s="100">
        <f t="shared" si="250"/>
        <v>0.47802795703609269</v>
      </c>
      <c r="W893" s="97">
        <v>2.95406242588259</v>
      </c>
      <c r="X893" s="97">
        <v>3.8402811536473673</v>
      </c>
      <c r="Y893" s="96">
        <f t="shared" si="256"/>
        <v>9.1502866440105912E-2</v>
      </c>
      <c r="Z893" s="100">
        <f t="shared" si="251"/>
        <v>0.36771381310468665</v>
      </c>
      <c r="AA893" s="93">
        <v>99.811596503758693</v>
      </c>
      <c r="AB893" s="95">
        <v>90</v>
      </c>
      <c r="AC893" s="114">
        <f t="shared" si="257"/>
        <v>99.811596503758693</v>
      </c>
      <c r="AD893" s="79">
        <f t="shared" si="264"/>
        <v>27.932870404320209</v>
      </c>
      <c r="AE893" s="79">
        <f t="shared" si="252"/>
        <v>27.932870404320209</v>
      </c>
      <c r="AF893" s="80">
        <f t="shared" si="258"/>
        <v>232628.01734292318</v>
      </c>
      <c r="AG893" s="96">
        <f t="shared" si="259"/>
        <v>0.12395620100970901</v>
      </c>
      <c r="AH893" s="100">
        <f t="shared" si="260"/>
        <v>0.49813092315622925</v>
      </c>
    </row>
    <row r="894" spans="1:34">
      <c r="A894" s="20">
        <v>2032</v>
      </c>
      <c r="B894" s="20">
        <v>33</v>
      </c>
      <c r="C894" s="20" t="s">
        <v>52</v>
      </c>
      <c r="D894" s="24">
        <v>16.69894</v>
      </c>
      <c r="E894" s="24">
        <v>19.283260876315801</v>
      </c>
      <c r="F894" s="24">
        <v>23.135840000000002</v>
      </c>
      <c r="G894" s="23">
        <v>32219.217100000002</v>
      </c>
      <c r="H894" s="23">
        <v>31036.832600000002</v>
      </c>
      <c r="I894" s="92">
        <v>35983.292500000003</v>
      </c>
      <c r="J894" s="93">
        <v>5.8409038520000003</v>
      </c>
      <c r="K894" s="94">
        <f t="shared" si="246"/>
        <v>-2.7867689638474</v>
      </c>
      <c r="L894" s="94">
        <f t="shared" si="247"/>
        <v>-4.53552</v>
      </c>
      <c r="M894" s="94">
        <f t="shared" si="248"/>
        <v>-0.83195700724776889</v>
      </c>
      <c r="N894" s="94">
        <f t="shared" si="249"/>
        <v>-2.3133421190951688</v>
      </c>
      <c r="O894" s="95">
        <v>30</v>
      </c>
      <c r="P894" s="96">
        <f t="shared" si="253"/>
        <v>27.299280479245159</v>
      </c>
      <c r="Q894" s="97">
        <v>18.964110704589601</v>
      </c>
      <c r="R894" s="97">
        <v>8.4156017066721198E-2</v>
      </c>
      <c r="S894" s="96">
        <f t="shared" si="254"/>
        <v>0.12114455297735417</v>
      </c>
      <c r="T894" s="98">
        <v>832811</v>
      </c>
      <c r="U894" s="99">
        <f t="shared" si="255"/>
        <v>227351.4107520064</v>
      </c>
      <c r="V894" s="100">
        <f t="shared" si="250"/>
        <v>0.48683202226592526</v>
      </c>
      <c r="W894" s="97">
        <v>2.95406242588259</v>
      </c>
      <c r="X894" s="97">
        <v>3.8402811536473673</v>
      </c>
      <c r="Y894" s="96">
        <f t="shared" si="256"/>
        <v>9.3188117674887827E-2</v>
      </c>
      <c r="Z894" s="100">
        <f t="shared" si="251"/>
        <v>0.37448617097378867</v>
      </c>
      <c r="AA894" s="93">
        <v>100</v>
      </c>
      <c r="AB894" s="95">
        <v>90</v>
      </c>
      <c r="AC894" s="114">
        <f t="shared" si="257"/>
        <v>100</v>
      </c>
      <c r="AD894" s="79">
        <f t="shared" si="264"/>
        <v>28.426561523791154</v>
      </c>
      <c r="AE894" s="79">
        <f t="shared" si="252"/>
        <v>28.426561523791154</v>
      </c>
      <c r="AF894" s="80">
        <f t="shared" si="258"/>
        <v>236739.53129190035</v>
      </c>
      <c r="AG894" s="96">
        <f t="shared" si="259"/>
        <v>0.12614702761492549</v>
      </c>
      <c r="AH894" s="100">
        <f t="shared" si="260"/>
        <v>0.50693498838606188</v>
      </c>
    </row>
    <row r="895" spans="1:34">
      <c r="A895" s="20">
        <v>2033</v>
      </c>
      <c r="B895" s="20">
        <v>34</v>
      </c>
      <c r="C895" s="20" t="s">
        <v>52</v>
      </c>
      <c r="D895" s="24">
        <v>16.4909</v>
      </c>
      <c r="E895" s="24">
        <v>19.411222721578898</v>
      </c>
      <c r="F895" s="24">
        <v>21.819369999999999</v>
      </c>
      <c r="G895" s="23">
        <v>32416.256300000001</v>
      </c>
      <c r="H895" s="23">
        <v>31158.0389</v>
      </c>
      <c r="I895" s="92">
        <v>36439.421499999997</v>
      </c>
      <c r="J895" s="93">
        <v>5.8409038520000003</v>
      </c>
      <c r="K895" s="94">
        <f t="shared" si="246"/>
        <v>-2.8038116724122002</v>
      </c>
      <c r="L895" s="94">
        <f t="shared" si="247"/>
        <v>-4.6729599999999998</v>
      </c>
      <c r="M895" s="94">
        <f t="shared" si="248"/>
        <v>-0.83747779309979997</v>
      </c>
      <c r="N895" s="94">
        <f t="shared" si="249"/>
        <v>-2.4733456135119996</v>
      </c>
      <c r="O895" s="95">
        <v>30</v>
      </c>
      <c r="P895" s="96">
        <f t="shared" si="253"/>
        <v>27.667559861650027</v>
      </c>
      <c r="Q895" s="97">
        <v>18.964110704589601</v>
      </c>
      <c r="R895" s="97">
        <v>8.4156017066721198E-2</v>
      </c>
      <c r="S895" s="96">
        <f t="shared" si="254"/>
        <v>0.12277884664257122</v>
      </c>
      <c r="T895" s="98">
        <v>832811</v>
      </c>
      <c r="U895" s="99">
        <f t="shared" si="255"/>
        <v>230418.4819594062</v>
      </c>
      <c r="V895" s="100">
        <f t="shared" si="250"/>
        <v>0.49339960182654097</v>
      </c>
      <c r="W895" s="97">
        <v>2.95406242588259</v>
      </c>
      <c r="X895" s="97">
        <v>3.8402811536473673</v>
      </c>
      <c r="Y895" s="96">
        <f t="shared" si="256"/>
        <v>9.4445266648131715E-2</v>
      </c>
      <c r="Z895" s="100">
        <f t="shared" si="251"/>
        <v>0.37953815525118539</v>
      </c>
      <c r="AA895" s="93">
        <v>100</v>
      </c>
      <c r="AB895" s="95">
        <v>90</v>
      </c>
      <c r="AC895" s="114">
        <f t="shared" si="257"/>
        <v>100</v>
      </c>
      <c r="AD895" s="79">
        <f t="shared" si="264"/>
        <v>28.794840906196022</v>
      </c>
      <c r="AE895" s="79">
        <f t="shared" si="252"/>
        <v>28.794840906196022</v>
      </c>
      <c r="AF895" s="80">
        <f t="shared" si="258"/>
        <v>239806.60249930018</v>
      </c>
      <c r="AG895" s="96">
        <f t="shared" si="259"/>
        <v>0.12778132128014255</v>
      </c>
      <c r="AH895" s="100">
        <f t="shared" si="260"/>
        <v>0.51350256794667759</v>
      </c>
    </row>
    <row r="896" spans="1:34">
      <c r="A896" s="20">
        <v>2034</v>
      </c>
      <c r="B896" s="20">
        <v>35</v>
      </c>
      <c r="C896" s="20" t="s">
        <v>52</v>
      </c>
      <c r="D896" s="24">
        <v>15.489710000000001</v>
      </c>
      <c r="E896" s="24">
        <v>19.250094788421102</v>
      </c>
      <c r="F896" s="24">
        <v>23.338585890000001</v>
      </c>
      <c r="G896" s="23">
        <v>32614.500499999998</v>
      </c>
      <c r="H896" s="23">
        <v>31279.7186</v>
      </c>
      <c r="I896" s="92">
        <v>36901.332499999997</v>
      </c>
      <c r="J896" s="93">
        <v>5.8409038520000003</v>
      </c>
      <c r="K896" s="94">
        <f t="shared" si="246"/>
        <v>-2.8209586062469998</v>
      </c>
      <c r="L896" s="94">
        <f t="shared" si="247"/>
        <v>-4.8104000000000005</v>
      </c>
      <c r="M896" s="94">
        <f t="shared" si="248"/>
        <v>-0.83052608955164009</v>
      </c>
      <c r="N896" s="94">
        <f t="shared" si="249"/>
        <v>-2.6209808437986402</v>
      </c>
      <c r="O896" s="95">
        <v>30</v>
      </c>
      <c r="P896" s="96">
        <f t="shared" si="253"/>
        <v>27.965991761085441</v>
      </c>
      <c r="Q896" s="97">
        <v>18.964110704589601</v>
      </c>
      <c r="R896" s="97">
        <v>8.4156017066721198E-2</v>
      </c>
      <c r="S896" s="96">
        <f t="shared" si="254"/>
        <v>0.12410318187839448</v>
      </c>
      <c r="T896" s="98">
        <v>832811</v>
      </c>
      <c r="U896" s="99">
        <f t="shared" si="255"/>
        <v>232903.85564541328</v>
      </c>
      <c r="V896" s="100">
        <f t="shared" si="250"/>
        <v>0.49872158110805576</v>
      </c>
      <c r="W896" s="97">
        <v>2.95406242588259</v>
      </c>
      <c r="X896" s="97">
        <v>3.8402811536473673</v>
      </c>
      <c r="Y896" s="96">
        <f t="shared" si="256"/>
        <v>9.546398606030343E-2</v>
      </c>
      <c r="Z896" s="100">
        <f t="shared" si="251"/>
        <v>0.38363198546773525</v>
      </c>
      <c r="AA896" s="93">
        <v>100</v>
      </c>
      <c r="AB896" s="95">
        <v>90</v>
      </c>
      <c r="AC896" s="114">
        <f t="shared" si="257"/>
        <v>100</v>
      </c>
      <c r="AD896" s="79">
        <f t="shared" si="264"/>
        <v>29.093272805631436</v>
      </c>
      <c r="AE896" s="79">
        <f t="shared" si="252"/>
        <v>29.093272805631436</v>
      </c>
      <c r="AF896" s="80">
        <f t="shared" si="258"/>
        <v>242291.9761853072</v>
      </c>
      <c r="AG896" s="96">
        <f t="shared" si="259"/>
        <v>0.12910565651596578</v>
      </c>
      <c r="AH896" s="100">
        <f t="shared" si="260"/>
        <v>0.51882454722819238</v>
      </c>
    </row>
    <row r="897" spans="1:34">
      <c r="A897" s="20">
        <v>2035</v>
      </c>
      <c r="B897" s="20">
        <v>36</v>
      </c>
      <c r="C897" s="20" t="s">
        <v>52</v>
      </c>
      <c r="D897" s="24">
        <v>16.631150000000002</v>
      </c>
      <c r="E897" s="24">
        <v>19.442328824736801</v>
      </c>
      <c r="F897" s="24">
        <v>22.257475589999999</v>
      </c>
      <c r="G897" s="23">
        <v>32813.957000000002</v>
      </c>
      <c r="H897" s="23">
        <v>31401.8734</v>
      </c>
      <c r="I897" s="92">
        <v>37369.098599999998</v>
      </c>
      <c r="J897" s="93">
        <v>5.8409038520000003</v>
      </c>
      <c r="K897" s="94">
        <f t="shared" si="246"/>
        <v>-2.8382103967580004</v>
      </c>
      <c r="L897" s="94">
        <f t="shared" si="247"/>
        <v>-4.9478400000000002</v>
      </c>
      <c r="M897" s="94">
        <f t="shared" si="248"/>
        <v>-0.83881983481444455</v>
      </c>
      <c r="N897" s="94">
        <f t="shared" si="249"/>
        <v>-2.783966379572445</v>
      </c>
      <c r="O897" s="95">
        <v>30</v>
      </c>
      <c r="P897" s="96">
        <f t="shared" si="253"/>
        <v>28.254096681442473</v>
      </c>
      <c r="Q897" s="97">
        <v>18.964110704589601</v>
      </c>
      <c r="R897" s="97">
        <v>8.4156017066721198E-2</v>
      </c>
      <c r="S897" s="96">
        <f t="shared" si="254"/>
        <v>0.12538168963297663</v>
      </c>
      <c r="T897" s="98">
        <v>832811</v>
      </c>
      <c r="U897" s="99">
        <f t="shared" si="255"/>
        <v>235303.22511368789</v>
      </c>
      <c r="V897" s="100">
        <f t="shared" si="250"/>
        <v>0.50385939787611356</v>
      </c>
      <c r="W897" s="97">
        <v>2.95406242588259</v>
      </c>
      <c r="X897" s="97">
        <v>3.8402811536473673</v>
      </c>
      <c r="Y897" s="96">
        <f t="shared" si="256"/>
        <v>9.6447453563828181E-2</v>
      </c>
      <c r="Z897" s="100">
        <f t="shared" si="251"/>
        <v>0.38758415221239501</v>
      </c>
      <c r="AA897" s="93">
        <v>100</v>
      </c>
      <c r="AB897" s="95">
        <v>90</v>
      </c>
      <c r="AC897" s="114">
        <f t="shared" si="257"/>
        <v>100</v>
      </c>
      <c r="AD897" s="79">
        <f t="shared" si="264"/>
        <v>29.381377725988468</v>
      </c>
      <c r="AE897" s="79">
        <f t="shared" si="252"/>
        <v>29.381377725988468</v>
      </c>
      <c r="AF897" s="80">
        <f t="shared" si="258"/>
        <v>244691.34565358181</v>
      </c>
      <c r="AG897" s="96">
        <f t="shared" si="259"/>
        <v>0.13038416427054797</v>
      </c>
      <c r="AH897" s="100">
        <f t="shared" si="260"/>
        <v>0.52396236399625007</v>
      </c>
    </row>
    <row r="898" spans="1:34">
      <c r="A898" s="20">
        <v>2036</v>
      </c>
      <c r="B898" s="20">
        <v>37</v>
      </c>
      <c r="C898" s="20" t="s">
        <v>52</v>
      </c>
      <c r="D898" s="24">
        <v>16.556629999999998</v>
      </c>
      <c r="E898" s="24">
        <v>18.932801011578899</v>
      </c>
      <c r="F898" s="24">
        <v>21.166319999999999</v>
      </c>
      <c r="G898" s="23">
        <v>33014.633300000001</v>
      </c>
      <c r="H898" s="23">
        <v>31524.505300000001</v>
      </c>
      <c r="I898" s="92">
        <v>37842.794300000001</v>
      </c>
      <c r="J898" s="93">
        <v>5.8409038520000003</v>
      </c>
      <c r="K898" s="94">
        <f t="shared" si="246"/>
        <v>-2.8555676926502001</v>
      </c>
      <c r="L898" s="94">
        <f t="shared" si="247"/>
        <v>-5.08528</v>
      </c>
      <c r="M898" s="94">
        <f t="shared" si="248"/>
        <v>-0.8168367668435601</v>
      </c>
      <c r="N898" s="94">
        <f t="shared" si="249"/>
        <v>-2.9167806074937599</v>
      </c>
      <c r="O898" s="95">
        <v>30</v>
      </c>
      <c r="P898" s="96">
        <f t="shared" si="253"/>
        <v>28.460092667047054</v>
      </c>
      <c r="Q898" s="97">
        <v>18.964110704589601</v>
      </c>
      <c r="R898" s="97">
        <v>8.4156017066721198E-2</v>
      </c>
      <c r="S898" s="96">
        <f t="shared" si="254"/>
        <v>0.12629582697114455</v>
      </c>
      <c r="T898" s="98">
        <v>832811</v>
      </c>
      <c r="U898" s="99">
        <f t="shared" si="255"/>
        <v>237018.78234136122</v>
      </c>
      <c r="V898" s="100">
        <f t="shared" si="250"/>
        <v>0.50753295411972166</v>
      </c>
      <c r="W898" s="97">
        <v>2.95406242588259</v>
      </c>
      <c r="X898" s="97">
        <v>3.8402811536473673</v>
      </c>
      <c r="Y898" s="96">
        <f t="shared" si="256"/>
        <v>9.7150636131649662E-2</v>
      </c>
      <c r="Z898" s="100">
        <f t="shared" si="251"/>
        <v>0.39040996470747819</v>
      </c>
      <c r="AA898" s="93">
        <v>100</v>
      </c>
      <c r="AB898" s="95">
        <v>90</v>
      </c>
      <c r="AC898" s="114">
        <f t="shared" si="257"/>
        <v>100</v>
      </c>
      <c r="AD898" s="79">
        <f t="shared" si="264"/>
        <v>29.587373711593045</v>
      </c>
      <c r="AE898" s="79">
        <f t="shared" si="252"/>
        <v>29.587373711593045</v>
      </c>
      <c r="AF898" s="80">
        <f t="shared" si="258"/>
        <v>246406.90288125514</v>
      </c>
      <c r="AG898" s="96">
        <f t="shared" si="259"/>
        <v>0.13129830160871586</v>
      </c>
      <c r="AH898" s="100">
        <f t="shared" si="260"/>
        <v>0.52763592023985817</v>
      </c>
    </row>
    <row r="899" spans="1:34">
      <c r="A899" s="20">
        <v>2037</v>
      </c>
      <c r="B899" s="20">
        <v>38</v>
      </c>
      <c r="C899" s="20" t="s">
        <v>52</v>
      </c>
      <c r="D899" s="24">
        <v>16.148990000000001</v>
      </c>
      <c r="E899" s="24">
        <v>18.6475812752632</v>
      </c>
      <c r="F899" s="24">
        <v>21.708110000000001</v>
      </c>
      <c r="G899" s="23">
        <v>33216.536899999999</v>
      </c>
      <c r="H899" s="23">
        <v>31647.616000000002</v>
      </c>
      <c r="I899" s="92">
        <v>38322.494599999998</v>
      </c>
      <c r="J899" s="93">
        <v>5.8409038520000003</v>
      </c>
      <c r="K899" s="94">
        <f t="shared" ref="K899:K962" si="265">G899*$AL$3</f>
        <v>-2.8730311426286002</v>
      </c>
      <c r="L899" s="94">
        <f t="shared" ref="L899:L962" si="266">B899*$AL$5</f>
        <v>-5.2227200000000007</v>
      </c>
      <c r="M899" s="94">
        <f t="shared" ref="M899:M962" si="267">E899*$AL$4</f>
        <v>-0.80453124653995556</v>
      </c>
      <c r="N899" s="94">
        <f t="shared" ref="N899:N962" si="268">SUM(J899:M899)</f>
        <v>-3.059378537168556</v>
      </c>
      <c r="O899" s="95">
        <v>30</v>
      </c>
      <c r="P899" s="96">
        <f t="shared" si="253"/>
        <v>28.655571064525152</v>
      </c>
      <c r="Q899" s="97">
        <v>18.964110704589601</v>
      </c>
      <c r="R899" s="97">
        <v>8.4156017066721198E-2</v>
      </c>
      <c r="S899" s="96">
        <f t="shared" si="254"/>
        <v>0.12716329097252063</v>
      </c>
      <c r="T899" s="98">
        <v>832811</v>
      </c>
      <c r="U899" s="99">
        <f t="shared" si="255"/>
        <v>238646.74793818258</v>
      </c>
      <c r="V899" s="100">
        <f t="shared" ref="V899:V962" si="269">(U899*$AM$12/$AM$13*10^(-6))*($AM$11/$AP$11)+(U899*$AN$12/$AN$13*10^(-6))*($AN$11/$AP$11)+(U899*$AO$12/$AO$13*10^(-6))*($AO$11/$AP$11)+(U899*$AL$12/$AL$13*10^(-6))*($AL$11/$AP$11)</f>
        <v>0.51101894869111408</v>
      </c>
      <c r="W899" s="97">
        <v>2.95406242588259</v>
      </c>
      <c r="X899" s="97">
        <v>3.8402811536473673</v>
      </c>
      <c r="Y899" s="96">
        <f t="shared" si="256"/>
        <v>9.7817916132708183E-2</v>
      </c>
      <c r="Z899" s="100">
        <f t="shared" ref="Z899:Z962" si="270">IF(AND(A899&gt;=2000,A899&lt;=2020),(U899*$AM$12/$AM$13*10^(-6))*($AM$11/$AP$11)+(U899*$AN$12/$AN$13*10^(-6))*($AN$11/$AP$11)+(U899*$AO$12/$AO$13*10^(-6))*($AO$11/$AP$11)+(U899*$AL$12/$AL$13*10^(-6))*($AL$11/$AP$11),IF(AND(A899&gt;=2021,A899&lt;=2030),(U899*$AM$12/$AM$14*10^(-6))*($AM$11/$AP$11)+(U899*$AN$12/$AN$14*10^(-6))*($AN$11/$AP$11)+(U899*$AO$12/$AO$14*10^(-6))*($AO$11/$AP$11)+(U899*$AL$12/$AL$14*10^(-6))*($AL$11/$AP$11),IF(AND(A899&gt;=2031,A899&lt;=2040),(U899*$AM$12/$AM$15*10^(-6))*($AM$11/$AP$11)+(U899*$AN$12/$AN$15*10^(-6))*($AN$11/$AP$11)+(U899*$AO$12/$AO$15*10^(-6))*($AO$11/$AP$11)+(U899*$AL$12/$AL$15*10^(-6))*($AL$11/$AP$11),(U899*$AM$12/$AM$16*10^(-6))*($AM$11/$AP$11)+(U899*$AN$12/$AN$16*10^(-6))*($AN$11/$AP$11)+(U899*$AO$12/$AO$16*10^(-6))*($AO$11/$AP$11)+(U899*$AL$12/$AL$16*10^(-6))*($AL$11/$AP$11))))</f>
        <v>0.39309149899316453</v>
      </c>
      <c r="AA899" s="93">
        <v>100</v>
      </c>
      <c r="AB899" s="95">
        <v>90</v>
      </c>
      <c r="AC899" s="114">
        <f t="shared" si="257"/>
        <v>100</v>
      </c>
      <c r="AD899" s="79">
        <f t="shared" si="264"/>
        <v>29.782852109071143</v>
      </c>
      <c r="AE899" s="79">
        <f t="shared" ref="AE899:AE962" si="271">IF(AD899&lt;100,AD899,100)</f>
        <v>29.782852109071143</v>
      </c>
      <c r="AF899" s="80">
        <f t="shared" si="258"/>
        <v>248034.8684780765</v>
      </c>
      <c r="AG899" s="96">
        <f t="shared" si="259"/>
        <v>0.13216576561009194</v>
      </c>
      <c r="AH899" s="100">
        <f t="shared" si="260"/>
        <v>0.5311219148112506</v>
      </c>
    </row>
    <row r="900" spans="1:34">
      <c r="A900" s="20">
        <v>2038</v>
      </c>
      <c r="B900" s="20">
        <v>39</v>
      </c>
      <c r="C900" s="20" t="s">
        <v>52</v>
      </c>
      <c r="D900" s="24">
        <v>16.395700000000001</v>
      </c>
      <c r="E900" s="24">
        <v>18.830236140526299</v>
      </c>
      <c r="F900" s="24">
        <v>21.61432731</v>
      </c>
      <c r="G900" s="23">
        <v>33419.675300000003</v>
      </c>
      <c r="H900" s="23">
        <v>31771.207600000002</v>
      </c>
      <c r="I900" s="92">
        <v>38808.275600000001</v>
      </c>
      <c r="J900" s="93">
        <v>5.8409038520000003</v>
      </c>
      <c r="K900" s="94">
        <f t="shared" si="265"/>
        <v>-2.8906013953982002</v>
      </c>
      <c r="L900" s="94">
        <f t="shared" si="266"/>
        <v>-5.3601600000000005</v>
      </c>
      <c r="M900" s="94">
        <f t="shared" si="267"/>
        <v>-0.81241170804686669</v>
      </c>
      <c r="N900" s="94">
        <f t="shared" si="268"/>
        <v>-3.2222692514450673</v>
      </c>
      <c r="O900" s="95">
        <v>30</v>
      </c>
      <c r="P900" s="96">
        <f t="shared" ref="P900:P963" si="272">O900/(EXP(N900)+1)</f>
        <v>28.849912851554198</v>
      </c>
      <c r="Q900" s="97">
        <v>18.964110704589601</v>
      </c>
      <c r="R900" s="97">
        <v>8.4156017066721198E-2</v>
      </c>
      <c r="S900" s="96">
        <f t="shared" ref="S900:S963" si="273">R900*P900/Q900</f>
        <v>0.12802571109866109</v>
      </c>
      <c r="T900" s="98">
        <v>832811</v>
      </c>
      <c r="U900" s="99">
        <f t="shared" ref="U900:U963" si="274">T900*P900/100</f>
        <v>240265.24771815701</v>
      </c>
      <c r="V900" s="100">
        <f t="shared" si="269"/>
        <v>0.51448467392376451</v>
      </c>
      <c r="W900" s="97">
        <v>2.95406242588259</v>
      </c>
      <c r="X900" s="97">
        <v>3.8402811536473673</v>
      </c>
      <c r="Y900" s="96">
        <f t="shared" ref="Y900:Y963" si="275">(P900/Q900)*(W900/X900)*R900</f>
        <v>9.8481316229739296E-2</v>
      </c>
      <c r="Z900" s="100">
        <f t="shared" si="270"/>
        <v>0.39575744147981884</v>
      </c>
      <c r="AA900" s="93">
        <v>100</v>
      </c>
      <c r="AB900" s="95">
        <v>90</v>
      </c>
      <c r="AC900" s="114">
        <f t="shared" ref="AC900:AC963" si="276">IF(AB900&gt;=AA900,AB900,AA900)</f>
        <v>100</v>
      </c>
      <c r="AD900" s="79">
        <f t="shared" si="264"/>
        <v>29.977193896100189</v>
      </c>
      <c r="AE900" s="79">
        <f t="shared" si="271"/>
        <v>29.977193896100189</v>
      </c>
      <c r="AF900" s="80">
        <f t="shared" ref="AF900:AF963" si="277">AE900*T900/100</f>
        <v>249653.36825805093</v>
      </c>
      <c r="AG900" s="96">
        <f t="shared" ref="AG900:AG963" si="278">(AE900/Q900)*R900</f>
        <v>0.13302818573623237</v>
      </c>
      <c r="AH900" s="100">
        <f t="shared" ref="AH900:AH963" si="279">(AF900*$AM$12/$AM$13*10^(-6))*($AM$11/$AP$11)+(AF900*$AN$12/$AN$13*10^(-6))*($AN$11/$AP$11)+(AF900*$AO$12/$AO$13*10^(-6))*($AO$11/$AP$11)+(AF900*$AL$12/$AL$13*10^(-6))*($AL$11/$AP$11)</f>
        <v>0.53458764004390091</v>
      </c>
    </row>
    <row r="901" spans="1:34">
      <c r="A901" s="20">
        <v>2039</v>
      </c>
      <c r="B901" s="20">
        <v>40</v>
      </c>
      <c r="C901" s="20" t="s">
        <v>52</v>
      </c>
      <c r="D901" s="24">
        <v>16.726019999999998</v>
      </c>
      <c r="E901" s="24">
        <v>19.6953570821053</v>
      </c>
      <c r="F901" s="24">
        <v>23.663340000000002</v>
      </c>
      <c r="G901" s="23">
        <v>33624.055899999999</v>
      </c>
      <c r="H901" s="23">
        <v>31895.281800000001</v>
      </c>
      <c r="I901" s="92">
        <v>39300.214500000002</v>
      </c>
      <c r="J901" s="93">
        <v>5.8409038520000003</v>
      </c>
      <c r="K901" s="94">
        <f t="shared" si="265"/>
        <v>-2.9082790910146001</v>
      </c>
      <c r="L901" s="94">
        <f t="shared" si="266"/>
        <v>-5.4976000000000003</v>
      </c>
      <c r="M901" s="94">
        <f t="shared" si="267"/>
        <v>-0.84973648595035112</v>
      </c>
      <c r="N901" s="94">
        <f t="shared" si="268"/>
        <v>-3.4147117249649512</v>
      </c>
      <c r="O901" s="95">
        <v>30</v>
      </c>
      <c r="P901" s="96">
        <f t="shared" si="272"/>
        <v>29.044834885164558</v>
      </c>
      <c r="Q901" s="97">
        <v>18.964110704589601</v>
      </c>
      <c r="R901" s="97">
        <v>8.4156017066721198E-2</v>
      </c>
      <c r="S901" s="96">
        <f t="shared" si="273"/>
        <v>0.12889070615393797</v>
      </c>
      <c r="T901" s="98">
        <v>832811</v>
      </c>
      <c r="U901" s="99">
        <f t="shared" si="274"/>
        <v>241888.5798554878</v>
      </c>
      <c r="V901" s="100">
        <f t="shared" si="269"/>
        <v>0.51796074677773085</v>
      </c>
      <c r="W901" s="97">
        <v>2.95406242588259</v>
      </c>
      <c r="X901" s="97">
        <v>3.8402811536473673</v>
      </c>
      <c r="Y901" s="96">
        <f t="shared" si="275"/>
        <v>9.9146697041490733E-2</v>
      </c>
      <c r="Z901" s="100">
        <f t="shared" si="270"/>
        <v>0.39843134367517752</v>
      </c>
      <c r="AA901" s="93">
        <v>100</v>
      </c>
      <c r="AB901" s="95">
        <v>90</v>
      </c>
      <c r="AC901" s="114">
        <f t="shared" si="276"/>
        <v>100</v>
      </c>
      <c r="AD901" s="79">
        <f t="shared" si="264"/>
        <v>30.172115929710554</v>
      </c>
      <c r="AE901" s="79">
        <f t="shared" si="271"/>
        <v>30.172115929710554</v>
      </c>
      <c r="AF901" s="80">
        <f t="shared" si="277"/>
        <v>251276.70039538175</v>
      </c>
      <c r="AG901" s="96">
        <f t="shared" si="278"/>
        <v>0.13389318079150928</v>
      </c>
      <c r="AH901" s="100">
        <f t="shared" si="279"/>
        <v>0.53806371289786759</v>
      </c>
    </row>
    <row r="902" spans="1:34">
      <c r="A902" s="20">
        <v>2040</v>
      </c>
      <c r="B902" s="20">
        <v>41</v>
      </c>
      <c r="C902" s="20" t="s">
        <v>52</v>
      </c>
      <c r="D902" s="24">
        <v>15.97579</v>
      </c>
      <c r="E902" s="24">
        <v>19.440824233157901</v>
      </c>
      <c r="F902" s="24">
        <v>24.510259999999999</v>
      </c>
      <c r="G902" s="23">
        <v>33829.686500000003</v>
      </c>
      <c r="H902" s="23">
        <v>32019.840499999998</v>
      </c>
      <c r="I902" s="92">
        <v>39798.389199999998</v>
      </c>
      <c r="J902" s="93">
        <v>5.8409038520000003</v>
      </c>
      <c r="K902" s="94">
        <f t="shared" si="265"/>
        <v>-2.9260649041310005</v>
      </c>
      <c r="L902" s="94">
        <f t="shared" si="266"/>
        <v>-5.63504</v>
      </c>
      <c r="M902" s="94">
        <f t="shared" si="267"/>
        <v>-0.8387549207153645</v>
      </c>
      <c r="N902" s="94">
        <f t="shared" si="268"/>
        <v>-3.5589559728463649</v>
      </c>
      <c r="O902" s="95">
        <v>30</v>
      </c>
      <c r="P902" s="96">
        <f t="shared" si="272"/>
        <v>29.16958476815779</v>
      </c>
      <c r="Q902" s="97">
        <v>18.964110704589601</v>
      </c>
      <c r="R902" s="97">
        <v>8.4156017066721198E-2</v>
      </c>
      <c r="S902" s="96">
        <f t="shared" si="273"/>
        <v>0.12944430201961224</v>
      </c>
      <c r="T902" s="98">
        <v>832811</v>
      </c>
      <c r="U902" s="99">
        <f t="shared" si="274"/>
        <v>242927.51060354259</v>
      </c>
      <c r="V902" s="100">
        <f t="shared" si="269"/>
        <v>0.52018542950741697</v>
      </c>
      <c r="W902" s="97">
        <v>2.95406242588259</v>
      </c>
      <c r="X902" s="97">
        <v>3.8402811536473673</v>
      </c>
      <c r="Y902" s="96">
        <f t="shared" si="275"/>
        <v>9.9572540015086322E-2</v>
      </c>
      <c r="Z902" s="100">
        <f t="shared" si="270"/>
        <v>0.4001426380826284</v>
      </c>
      <c r="AA902" s="93">
        <v>100</v>
      </c>
      <c r="AB902" s="95">
        <v>90</v>
      </c>
      <c r="AC902" s="114">
        <f t="shared" si="276"/>
        <v>100</v>
      </c>
      <c r="AD902" s="79">
        <f t="shared" si="264"/>
        <v>30.296865812703789</v>
      </c>
      <c r="AE902" s="79">
        <f t="shared" si="271"/>
        <v>30.296865812703789</v>
      </c>
      <c r="AF902" s="80">
        <f t="shared" si="277"/>
        <v>252315.63114343653</v>
      </c>
      <c r="AG902" s="96">
        <f t="shared" si="278"/>
        <v>0.13444677665718358</v>
      </c>
      <c r="AH902" s="100">
        <f t="shared" si="279"/>
        <v>0.5402883956275536</v>
      </c>
    </row>
    <row r="903" spans="1:34">
      <c r="A903" s="20">
        <v>2041</v>
      </c>
      <c r="B903" s="20">
        <v>42</v>
      </c>
      <c r="C903" s="20" t="s">
        <v>52</v>
      </c>
      <c r="D903" s="24">
        <v>15.948729999999999</v>
      </c>
      <c r="E903" s="24">
        <v>19.3100496378947</v>
      </c>
      <c r="F903" s="24">
        <v>24.055620000000001</v>
      </c>
      <c r="G903" s="23">
        <v>34036.5746</v>
      </c>
      <c r="H903" s="23">
        <v>32144.885699999999</v>
      </c>
      <c r="I903" s="92">
        <v>40302.878900000003</v>
      </c>
      <c r="J903" s="93">
        <v>5.8409038520000003</v>
      </c>
      <c r="K903" s="94">
        <f t="shared" si="265"/>
        <v>-2.9439594834523999</v>
      </c>
      <c r="L903" s="94">
        <f t="shared" si="266"/>
        <v>-5.7724799999999998</v>
      </c>
      <c r="M903" s="94">
        <f t="shared" si="267"/>
        <v>-0.83311278157732893</v>
      </c>
      <c r="N903" s="94">
        <f t="shared" si="268"/>
        <v>-3.7086484130297284</v>
      </c>
      <c r="O903" s="95">
        <v>30</v>
      </c>
      <c r="P903" s="96">
        <f t="shared" si="272"/>
        <v>29.282273064514236</v>
      </c>
      <c r="Q903" s="97">
        <v>18.964110704589601</v>
      </c>
      <c r="R903" s="97">
        <v>8.4156017066721198E-2</v>
      </c>
      <c r="S903" s="96">
        <f t="shared" si="273"/>
        <v>0.12994437282910701</v>
      </c>
      <c r="T903" s="98">
        <v>832811</v>
      </c>
      <c r="U903" s="99">
        <f t="shared" si="274"/>
        <v>243865.99113131166</v>
      </c>
      <c r="V903" s="100">
        <f t="shared" si="269"/>
        <v>0.52219501621585129</v>
      </c>
      <c r="W903" s="97">
        <v>2.95406242588259</v>
      </c>
      <c r="X903" s="97">
        <v>4.1356873962356255</v>
      </c>
      <c r="Y903" s="96">
        <f t="shared" si="275"/>
        <v>9.2817409163647877E-2</v>
      </c>
      <c r="Z903" s="100">
        <f t="shared" si="270"/>
        <v>0.37299644015417954</v>
      </c>
      <c r="AA903" s="93">
        <v>100</v>
      </c>
      <c r="AB903" s="95">
        <v>100</v>
      </c>
      <c r="AC903" s="114">
        <f t="shared" si="276"/>
        <v>100</v>
      </c>
      <c r="AD903" s="79">
        <f t="shared" si="264"/>
        <v>30.409554109060231</v>
      </c>
      <c r="AE903" s="79">
        <f t="shared" si="271"/>
        <v>30.409554109060231</v>
      </c>
      <c r="AF903" s="80">
        <f t="shared" si="277"/>
        <v>253254.11167120561</v>
      </c>
      <c r="AG903" s="96">
        <f t="shared" si="278"/>
        <v>0.13494684746667832</v>
      </c>
      <c r="AH903" s="100">
        <f t="shared" si="279"/>
        <v>0.5422979823359878</v>
      </c>
    </row>
    <row r="904" spans="1:34">
      <c r="A904" s="20">
        <v>2042</v>
      </c>
      <c r="B904" s="20">
        <v>43</v>
      </c>
      <c r="C904" s="20" t="s">
        <v>52</v>
      </c>
      <c r="D904" s="24">
        <v>15.51544</v>
      </c>
      <c r="E904" s="24">
        <v>18.941549488947398</v>
      </c>
      <c r="F904" s="24">
        <v>22.85496994</v>
      </c>
      <c r="G904" s="23">
        <v>34244.727899999998</v>
      </c>
      <c r="H904" s="23">
        <v>32270.4192</v>
      </c>
      <c r="I904" s="92">
        <v>40813.763599999998</v>
      </c>
      <c r="J904" s="93">
        <v>5.8409038520000003</v>
      </c>
      <c r="K904" s="94">
        <f t="shared" si="265"/>
        <v>-2.9619634949825997</v>
      </c>
      <c r="L904" s="94">
        <f t="shared" si="266"/>
        <v>-5.9099200000000005</v>
      </c>
      <c r="M904" s="94">
        <f t="shared" si="267"/>
        <v>-0.81721421115114656</v>
      </c>
      <c r="N904" s="94">
        <f t="shared" si="268"/>
        <v>-3.8481938541337466</v>
      </c>
      <c r="O904" s="95">
        <v>30</v>
      </c>
      <c r="P904" s="96">
        <f t="shared" si="272"/>
        <v>29.373803227183394</v>
      </c>
      <c r="Q904" s="97">
        <v>18.964110704589601</v>
      </c>
      <c r="R904" s="97">
        <v>8.4156017066721198E-2</v>
      </c>
      <c r="S904" s="96">
        <f t="shared" si="273"/>
        <v>0.13035055132340581</v>
      </c>
      <c r="T904" s="98">
        <v>832811</v>
      </c>
      <c r="U904" s="99">
        <f t="shared" si="274"/>
        <v>244628.26439433833</v>
      </c>
      <c r="V904" s="100">
        <f t="shared" si="269"/>
        <v>0.5238272868621211</v>
      </c>
      <c r="W904" s="97">
        <v>2.95406242588259</v>
      </c>
      <c r="X904" s="97">
        <v>4.1356873962356255</v>
      </c>
      <c r="Y904" s="96">
        <f t="shared" si="275"/>
        <v>9.3107536659575593E-2</v>
      </c>
      <c r="Z904" s="100">
        <f t="shared" si="270"/>
        <v>0.37416234775865798</v>
      </c>
      <c r="AA904" s="93">
        <v>100</v>
      </c>
      <c r="AB904" s="95">
        <v>100</v>
      </c>
      <c r="AC904" s="114">
        <f t="shared" si="276"/>
        <v>100</v>
      </c>
      <c r="AD904" s="79">
        <f t="shared" si="264"/>
        <v>30.50108427172939</v>
      </c>
      <c r="AE904" s="79">
        <f t="shared" si="271"/>
        <v>30.50108427172939</v>
      </c>
      <c r="AF904" s="80">
        <f t="shared" si="277"/>
        <v>254016.38493423222</v>
      </c>
      <c r="AG904" s="96">
        <f t="shared" si="278"/>
        <v>0.13535302596097712</v>
      </c>
      <c r="AH904" s="100">
        <f t="shared" si="279"/>
        <v>0.5439302529822575</v>
      </c>
    </row>
    <row r="905" spans="1:34">
      <c r="A905" s="20">
        <v>2043</v>
      </c>
      <c r="B905" s="20">
        <v>44</v>
      </c>
      <c r="C905" s="20" t="s">
        <v>52</v>
      </c>
      <c r="D905" s="24">
        <v>15.80194</v>
      </c>
      <c r="E905" s="24">
        <v>19.984832032105299</v>
      </c>
      <c r="F905" s="24">
        <v>24.324885949999999</v>
      </c>
      <c r="G905" s="23">
        <v>34454.154199999997</v>
      </c>
      <c r="H905" s="23">
        <v>32396.442999999999</v>
      </c>
      <c r="I905" s="92">
        <v>41331.124199999998</v>
      </c>
      <c r="J905" s="93">
        <v>5.8409038520000003</v>
      </c>
      <c r="K905" s="94">
        <f t="shared" si="265"/>
        <v>-2.9800776133747999</v>
      </c>
      <c r="L905" s="94">
        <f t="shared" si="266"/>
        <v>-6.0473600000000003</v>
      </c>
      <c r="M905" s="94">
        <f t="shared" si="267"/>
        <v>-0.86222559319315106</v>
      </c>
      <c r="N905" s="94">
        <f t="shared" si="268"/>
        <v>-4.0487593545679506</v>
      </c>
      <c r="O905" s="95">
        <v>30</v>
      </c>
      <c r="P905" s="96">
        <f t="shared" si="272"/>
        <v>29.485652193418442</v>
      </c>
      <c r="Q905" s="97">
        <v>18.964110704589601</v>
      </c>
      <c r="R905" s="97">
        <v>8.4156017066721198E-2</v>
      </c>
      <c r="S905" s="96">
        <f t="shared" si="273"/>
        <v>0.13084689748263242</v>
      </c>
      <c r="T905" s="98">
        <v>832811</v>
      </c>
      <c r="U905" s="99">
        <f t="shared" si="274"/>
        <v>245559.75488853006</v>
      </c>
      <c r="V905" s="100">
        <f t="shared" si="269"/>
        <v>0.52582190567494869</v>
      </c>
      <c r="W905" s="97">
        <v>2.95406242588259</v>
      </c>
      <c r="X905" s="97">
        <v>4.1356873962356255</v>
      </c>
      <c r="Y905" s="96">
        <f t="shared" si="275"/>
        <v>9.3462069630451755E-2</v>
      </c>
      <c r="Z905" s="100">
        <f t="shared" si="270"/>
        <v>0.37558707548210613</v>
      </c>
      <c r="AA905" s="93">
        <v>100</v>
      </c>
      <c r="AB905" s="95">
        <v>100</v>
      </c>
      <c r="AC905" s="114">
        <f t="shared" si="276"/>
        <v>100</v>
      </c>
      <c r="AD905" s="79">
        <f t="shared" si="264"/>
        <v>30.61293323796443</v>
      </c>
      <c r="AE905" s="79">
        <f t="shared" si="271"/>
        <v>30.61293323796443</v>
      </c>
      <c r="AF905" s="80">
        <f t="shared" si="277"/>
        <v>254947.87542842395</v>
      </c>
      <c r="AG905" s="96">
        <f t="shared" si="278"/>
        <v>0.1358493721202037</v>
      </c>
      <c r="AH905" s="100">
        <f t="shared" si="279"/>
        <v>0.54592487179508509</v>
      </c>
    </row>
    <row r="906" spans="1:34">
      <c r="A906" s="20">
        <v>2044</v>
      </c>
      <c r="B906" s="20">
        <v>45</v>
      </c>
      <c r="C906" s="20" t="s">
        <v>52</v>
      </c>
      <c r="D906" s="24">
        <v>17.277740000000001</v>
      </c>
      <c r="E906" s="24">
        <v>20.149831116842101</v>
      </c>
      <c r="F906" s="24">
        <v>23.12724</v>
      </c>
      <c r="G906" s="23">
        <v>34664.861299999997</v>
      </c>
      <c r="H906" s="23">
        <v>32522.958900000001</v>
      </c>
      <c r="I906" s="92">
        <v>41855.043100000003</v>
      </c>
      <c r="J906" s="93">
        <v>5.8409038520000003</v>
      </c>
      <c r="K906" s="94">
        <f t="shared" si="265"/>
        <v>-2.9983025132821997</v>
      </c>
      <c r="L906" s="94">
        <f t="shared" si="266"/>
        <v>-6.1848000000000001</v>
      </c>
      <c r="M906" s="94">
        <f t="shared" si="267"/>
        <v>-0.86934431370503562</v>
      </c>
      <c r="N906" s="94">
        <f t="shared" si="268"/>
        <v>-4.2115429749872355</v>
      </c>
      <c r="O906" s="95">
        <v>30</v>
      </c>
      <c r="P906" s="96">
        <f t="shared" si="272"/>
        <v>29.561791422586435</v>
      </c>
      <c r="Q906" s="97">
        <v>18.964110704589601</v>
      </c>
      <c r="R906" s="97">
        <v>8.4156017066721198E-2</v>
      </c>
      <c r="S906" s="96">
        <f t="shared" si="273"/>
        <v>0.13118477645671783</v>
      </c>
      <c r="T906" s="98">
        <v>832811</v>
      </c>
      <c r="U906" s="99">
        <f t="shared" si="274"/>
        <v>246193.85076435632</v>
      </c>
      <c r="V906" s="100">
        <f t="shared" si="269"/>
        <v>0.52717970757517829</v>
      </c>
      <c r="W906" s="97">
        <v>2.95406242588259</v>
      </c>
      <c r="X906" s="97">
        <v>4.1356873962356255</v>
      </c>
      <c r="Y906" s="96">
        <f t="shared" si="275"/>
        <v>9.370341175479846E-2</v>
      </c>
      <c r="Z906" s="100">
        <f t="shared" si="270"/>
        <v>0.3765569339822703</v>
      </c>
      <c r="AA906" s="93">
        <v>100</v>
      </c>
      <c r="AB906" s="95">
        <v>100</v>
      </c>
      <c r="AC906" s="114">
        <f t="shared" si="276"/>
        <v>100</v>
      </c>
      <c r="AD906" s="79">
        <f t="shared" si="264"/>
        <v>30.689072467132423</v>
      </c>
      <c r="AE906" s="79">
        <f t="shared" si="271"/>
        <v>30.689072467132423</v>
      </c>
      <c r="AF906" s="80">
        <f t="shared" si="277"/>
        <v>255581.97130425021</v>
      </c>
      <c r="AG906" s="96">
        <f t="shared" si="278"/>
        <v>0.13618725109428909</v>
      </c>
      <c r="AH906" s="100">
        <f t="shared" si="279"/>
        <v>0.54728267369531491</v>
      </c>
    </row>
    <row r="907" spans="1:34">
      <c r="A907" s="20">
        <v>2045</v>
      </c>
      <c r="B907" s="20">
        <v>46</v>
      </c>
      <c r="C907" s="20" t="s">
        <v>52</v>
      </c>
      <c r="D907" s="24">
        <v>15.853619999999999</v>
      </c>
      <c r="E907" s="24">
        <v>18.729012007894699</v>
      </c>
      <c r="F907" s="24">
        <v>21.860469999999999</v>
      </c>
      <c r="G907" s="23">
        <v>34876.857000000004</v>
      </c>
      <c r="H907" s="23">
        <v>32649.968799999999</v>
      </c>
      <c r="I907" s="92">
        <v>42385.603199999998</v>
      </c>
      <c r="J907" s="93">
        <v>5.8409038520000003</v>
      </c>
      <c r="K907" s="94">
        <f t="shared" si="265"/>
        <v>-3.0166388693580002</v>
      </c>
      <c r="L907" s="94">
        <f t="shared" si="266"/>
        <v>-6.3222400000000007</v>
      </c>
      <c r="M907" s="94">
        <f t="shared" si="267"/>
        <v>-0.8080444940686089</v>
      </c>
      <c r="N907" s="94">
        <f t="shared" si="268"/>
        <v>-4.3060195114266095</v>
      </c>
      <c r="O907" s="95">
        <v>30</v>
      </c>
      <c r="P907" s="96">
        <f t="shared" si="272"/>
        <v>29.600770610513482</v>
      </c>
      <c r="Q907" s="97">
        <v>18.964110704589601</v>
      </c>
      <c r="R907" s="97">
        <v>8.4156017066721198E-2</v>
      </c>
      <c r="S907" s="96">
        <f t="shared" si="273"/>
        <v>0.13135775230860638</v>
      </c>
      <c r="T907" s="98">
        <v>832811</v>
      </c>
      <c r="U907" s="99">
        <f t="shared" si="274"/>
        <v>246518.47372912345</v>
      </c>
      <c r="V907" s="100">
        <f t="shared" si="269"/>
        <v>0.5278748290784443</v>
      </c>
      <c r="W907" s="97">
        <v>2.95406242588259</v>
      </c>
      <c r="X907" s="97">
        <v>4.1356873962356255</v>
      </c>
      <c r="Y907" s="96">
        <f t="shared" si="275"/>
        <v>9.382696593471887E-2</v>
      </c>
      <c r="Z907" s="100">
        <f t="shared" si="270"/>
        <v>0.37705344934174589</v>
      </c>
      <c r="AA907" s="93">
        <v>100</v>
      </c>
      <c r="AB907" s="95">
        <v>100</v>
      </c>
      <c r="AC907" s="114">
        <f t="shared" si="276"/>
        <v>100</v>
      </c>
      <c r="AD907" s="79">
        <f t="shared" si="264"/>
        <v>30.728051655059467</v>
      </c>
      <c r="AE907" s="79">
        <f t="shared" si="271"/>
        <v>30.728051655059467</v>
      </c>
      <c r="AF907" s="80">
        <f t="shared" si="277"/>
        <v>255906.59426901728</v>
      </c>
      <c r="AG907" s="96">
        <f t="shared" si="278"/>
        <v>0.13636022694617767</v>
      </c>
      <c r="AH907" s="100">
        <f t="shared" si="279"/>
        <v>0.54797779519858048</v>
      </c>
    </row>
    <row r="908" spans="1:34">
      <c r="A908" s="20">
        <v>2046</v>
      </c>
      <c r="B908" s="20">
        <v>47</v>
      </c>
      <c r="C908" s="20" t="s">
        <v>52</v>
      </c>
      <c r="D908" s="24">
        <v>16.5274</v>
      </c>
      <c r="E908" s="24">
        <v>19.235819184210499</v>
      </c>
      <c r="F908" s="24">
        <v>21.47833</v>
      </c>
      <c r="G908" s="23">
        <v>35090.149100000002</v>
      </c>
      <c r="H908" s="23">
        <v>32777.474800000004</v>
      </c>
      <c r="I908" s="92">
        <v>42922.888700000003</v>
      </c>
      <c r="J908" s="93">
        <v>5.8409038520000003</v>
      </c>
      <c r="K908" s="94">
        <f t="shared" si="265"/>
        <v>-3.0350873562554002</v>
      </c>
      <c r="L908" s="94">
        <f t="shared" si="266"/>
        <v>-6.4596800000000005</v>
      </c>
      <c r="M908" s="94">
        <f t="shared" si="267"/>
        <v>-0.82991018288357776</v>
      </c>
      <c r="N908" s="94">
        <f t="shared" si="268"/>
        <v>-4.4837736871389779</v>
      </c>
      <c r="O908" s="95">
        <v>30</v>
      </c>
      <c r="P908" s="96">
        <f t="shared" si="272"/>
        <v>29.665059965942344</v>
      </c>
      <c r="Q908" s="97">
        <v>18.964110704589601</v>
      </c>
      <c r="R908" s="97">
        <v>8.4156017066721198E-2</v>
      </c>
      <c r="S908" s="96">
        <f t="shared" si="273"/>
        <v>0.13164304573348448</v>
      </c>
      <c r="T908" s="98">
        <v>832811</v>
      </c>
      <c r="U908" s="99">
        <f t="shared" si="274"/>
        <v>247053.88255296409</v>
      </c>
      <c r="V908" s="100">
        <f t="shared" si="269"/>
        <v>0.52902131046418621</v>
      </c>
      <c r="W908" s="97">
        <v>2.95406242588259</v>
      </c>
      <c r="X908" s="97">
        <v>4.1356873962356255</v>
      </c>
      <c r="Y908" s="96">
        <f t="shared" si="275"/>
        <v>9.4030746952488947E-2</v>
      </c>
      <c r="Z908" s="100">
        <f t="shared" si="270"/>
        <v>0.37787236461727586</v>
      </c>
      <c r="AA908" s="93">
        <v>100</v>
      </c>
      <c r="AB908" s="95">
        <v>100</v>
      </c>
      <c r="AC908" s="114">
        <f t="shared" si="276"/>
        <v>100</v>
      </c>
      <c r="AD908" s="79">
        <f t="shared" si="264"/>
        <v>30.792341010488322</v>
      </c>
      <c r="AE908" s="79">
        <f t="shared" si="271"/>
        <v>30.792341010488322</v>
      </c>
      <c r="AF908" s="80">
        <f t="shared" si="277"/>
        <v>256442.00309285789</v>
      </c>
      <c r="AG908" s="96">
        <f t="shared" si="278"/>
        <v>0.13664552037105573</v>
      </c>
      <c r="AH908" s="100">
        <f t="shared" si="279"/>
        <v>0.5491242765843225</v>
      </c>
    </row>
    <row r="909" spans="1:34">
      <c r="A909" s="20">
        <v>2047</v>
      </c>
      <c r="B909" s="20">
        <v>48</v>
      </c>
      <c r="C909" s="20" t="s">
        <v>52</v>
      </c>
      <c r="D909" s="24">
        <v>16.06936</v>
      </c>
      <c r="E909" s="24">
        <v>19.017014871578901</v>
      </c>
      <c r="F909" s="24">
        <v>23.040230000000001</v>
      </c>
      <c r="G909" s="23">
        <v>35304.745699999999</v>
      </c>
      <c r="H909" s="23">
        <v>32905.4787</v>
      </c>
      <c r="I909" s="92">
        <v>43466.984900000003</v>
      </c>
      <c r="J909" s="93">
        <v>5.8409038520000003</v>
      </c>
      <c r="K909" s="94">
        <f t="shared" si="265"/>
        <v>-3.0536486745758</v>
      </c>
      <c r="L909" s="94">
        <f t="shared" si="266"/>
        <v>-6.5971200000000003</v>
      </c>
      <c r="M909" s="94">
        <f t="shared" si="267"/>
        <v>-0.82047008961940016</v>
      </c>
      <c r="N909" s="94">
        <f t="shared" si="268"/>
        <v>-4.6303349121952007</v>
      </c>
      <c r="O909" s="95">
        <v>30</v>
      </c>
      <c r="P909" s="96">
        <f t="shared" si="272"/>
        <v>29.710280418525436</v>
      </c>
      <c r="Q909" s="97">
        <v>18.964110704589601</v>
      </c>
      <c r="R909" s="97">
        <v>8.4156017066721198E-2</v>
      </c>
      <c r="S909" s="96">
        <f t="shared" si="273"/>
        <v>0.13184371811083073</v>
      </c>
      <c r="T909" s="98">
        <v>832811</v>
      </c>
      <c r="U909" s="99">
        <f t="shared" si="274"/>
        <v>247430.48345632586</v>
      </c>
      <c r="V909" s="100">
        <f t="shared" si="269"/>
        <v>0.52982773334392264</v>
      </c>
      <c r="W909" s="97">
        <v>2.95406242588259</v>
      </c>
      <c r="X909" s="97">
        <v>4.1356873962356255</v>
      </c>
      <c r="Y909" s="96">
        <f t="shared" si="275"/>
        <v>9.4174084364879118E-2</v>
      </c>
      <c r="Z909" s="100">
        <f t="shared" si="270"/>
        <v>0.37844838095994482</v>
      </c>
      <c r="AA909" s="93">
        <v>100</v>
      </c>
      <c r="AB909" s="95">
        <v>100</v>
      </c>
      <c r="AC909" s="114">
        <f t="shared" si="276"/>
        <v>100</v>
      </c>
      <c r="AD909" s="79">
        <f t="shared" si="264"/>
        <v>30.837561463071417</v>
      </c>
      <c r="AE909" s="79">
        <f t="shared" si="271"/>
        <v>30.837561463071417</v>
      </c>
      <c r="AF909" s="80">
        <f t="shared" si="277"/>
        <v>256818.6039962197</v>
      </c>
      <c r="AG909" s="96">
        <f t="shared" si="278"/>
        <v>0.13684619274840198</v>
      </c>
      <c r="AH909" s="100">
        <f t="shared" si="279"/>
        <v>0.54993069946405904</v>
      </c>
    </row>
    <row r="910" spans="1:34">
      <c r="A910" s="20">
        <v>2048</v>
      </c>
      <c r="B910" s="20">
        <v>49</v>
      </c>
      <c r="C910" s="20" t="s">
        <v>52</v>
      </c>
      <c r="D910" s="24">
        <v>16.02074</v>
      </c>
      <c r="E910" s="24">
        <v>18.990796580000001</v>
      </c>
      <c r="F910" s="24">
        <v>24.693575549999998</v>
      </c>
      <c r="G910" s="23">
        <v>35520.654699999999</v>
      </c>
      <c r="H910" s="23">
        <v>33033.982499999998</v>
      </c>
      <c r="I910" s="92">
        <v>44017.978199999998</v>
      </c>
      <c r="J910" s="93">
        <v>5.8409038520000003</v>
      </c>
      <c r="K910" s="94">
        <f t="shared" si="265"/>
        <v>-3.0723235076218001</v>
      </c>
      <c r="L910" s="94">
        <f t="shared" si="266"/>
        <v>-6.7345600000000001</v>
      </c>
      <c r="M910" s="94">
        <f t="shared" si="267"/>
        <v>-0.81933892764752014</v>
      </c>
      <c r="N910" s="94">
        <f t="shared" si="268"/>
        <v>-4.7853185832693201</v>
      </c>
      <c r="O910" s="95">
        <v>30</v>
      </c>
      <c r="P910" s="96">
        <f t="shared" si="272"/>
        <v>29.751531197300999</v>
      </c>
      <c r="Q910" s="97">
        <v>18.964110704589601</v>
      </c>
      <c r="R910" s="97">
        <v>8.4156017066721198E-2</v>
      </c>
      <c r="S910" s="96">
        <f t="shared" si="273"/>
        <v>0.13202677447960695</v>
      </c>
      <c r="T910" s="98">
        <v>832811</v>
      </c>
      <c r="U910" s="99">
        <f t="shared" si="274"/>
        <v>247774.02447955441</v>
      </c>
      <c r="V910" s="100">
        <f t="shared" si="269"/>
        <v>0.53056336445576158</v>
      </c>
      <c r="W910" s="97">
        <v>2.95406242588259</v>
      </c>
      <c r="X910" s="97">
        <v>4.1356873962356255</v>
      </c>
      <c r="Y910" s="96">
        <f t="shared" si="275"/>
        <v>9.4304838914004957E-2</v>
      </c>
      <c r="Z910" s="100">
        <f t="shared" si="270"/>
        <v>0.37897383175411548</v>
      </c>
      <c r="AA910" s="93">
        <v>100</v>
      </c>
      <c r="AB910" s="95">
        <v>100</v>
      </c>
      <c r="AC910" s="114">
        <f t="shared" si="276"/>
        <v>100</v>
      </c>
      <c r="AD910" s="79">
        <f t="shared" si="264"/>
        <v>30.87881224184698</v>
      </c>
      <c r="AE910" s="79">
        <f t="shared" si="271"/>
        <v>30.87881224184698</v>
      </c>
      <c r="AF910" s="80">
        <f t="shared" si="277"/>
        <v>257162.14501944825</v>
      </c>
      <c r="AG910" s="96">
        <f t="shared" si="278"/>
        <v>0.13702924911717818</v>
      </c>
      <c r="AH910" s="100">
        <f t="shared" si="279"/>
        <v>0.55066633057589787</v>
      </c>
    </row>
    <row r="911" spans="1:34">
      <c r="A911" s="20">
        <v>2049</v>
      </c>
      <c r="B911" s="20">
        <v>50</v>
      </c>
      <c r="C911" s="20" t="s">
        <v>52</v>
      </c>
      <c r="D911" s="24">
        <v>16.275870000000001</v>
      </c>
      <c r="E911" s="24">
        <v>19.798547717894699</v>
      </c>
      <c r="F911" s="24">
        <v>23.434090000000001</v>
      </c>
      <c r="G911" s="23">
        <v>35737.883999999998</v>
      </c>
      <c r="H911" s="23">
        <v>33162.9882</v>
      </c>
      <c r="I911" s="92">
        <v>44575.955999999998</v>
      </c>
      <c r="J911" s="93">
        <v>5.8409038520000003</v>
      </c>
      <c r="K911" s="94">
        <f t="shared" si="265"/>
        <v>-3.0911125386960001</v>
      </c>
      <c r="L911" s="94">
        <f t="shared" si="266"/>
        <v>-6.8719999999999999</v>
      </c>
      <c r="M911" s="94">
        <f t="shared" si="267"/>
        <v>-0.85418854274084899</v>
      </c>
      <c r="N911" s="94">
        <f t="shared" si="268"/>
        <v>-4.9763972294368495</v>
      </c>
      <c r="O911" s="95">
        <v>30</v>
      </c>
      <c r="P911" s="96">
        <f t="shared" si="272"/>
        <v>29.79445186365027</v>
      </c>
      <c r="Q911" s="97">
        <v>18.964110704589601</v>
      </c>
      <c r="R911" s="97">
        <v>8.4156017066721198E-2</v>
      </c>
      <c r="S911" s="96">
        <f t="shared" si="273"/>
        <v>0.13221724121891626</v>
      </c>
      <c r="T911" s="98">
        <v>832811</v>
      </c>
      <c r="U911" s="99">
        <f t="shared" si="274"/>
        <v>248131.47251018445</v>
      </c>
      <c r="V911" s="100">
        <f t="shared" si="269"/>
        <v>0.53132877491453556</v>
      </c>
      <c r="W911" s="97">
        <v>2.95406242588259</v>
      </c>
      <c r="X911" s="97">
        <v>4.1356873962356255</v>
      </c>
      <c r="Y911" s="96">
        <f t="shared" si="275"/>
        <v>9.4440886584940209E-2</v>
      </c>
      <c r="Z911" s="100">
        <f t="shared" si="270"/>
        <v>0.37952055351038261</v>
      </c>
      <c r="AA911" s="93">
        <v>100</v>
      </c>
      <c r="AB911" s="95">
        <v>100</v>
      </c>
      <c r="AC911" s="114">
        <f t="shared" si="276"/>
        <v>100</v>
      </c>
      <c r="AD911" s="79">
        <f t="shared" si="264"/>
        <v>30.921732908196248</v>
      </c>
      <c r="AE911" s="79">
        <f t="shared" si="271"/>
        <v>30.921732908196248</v>
      </c>
      <c r="AF911" s="80">
        <f t="shared" si="277"/>
        <v>257519.59305007826</v>
      </c>
      <c r="AG911" s="96">
        <f t="shared" si="278"/>
        <v>0.13721971585648751</v>
      </c>
      <c r="AH911" s="100">
        <f t="shared" si="279"/>
        <v>0.55143174103467185</v>
      </c>
    </row>
    <row r="912" spans="1:34">
      <c r="A912" s="20">
        <v>2050</v>
      </c>
      <c r="B912" s="20">
        <v>51</v>
      </c>
      <c r="C912" s="20" t="s">
        <v>52</v>
      </c>
      <c r="D912" s="24">
        <v>17.060449999999999</v>
      </c>
      <c r="E912" s="24">
        <v>19.895226835789501</v>
      </c>
      <c r="F912" s="24">
        <v>22.635259980000001</v>
      </c>
      <c r="G912" s="23">
        <v>35956.441800000001</v>
      </c>
      <c r="H912" s="23">
        <v>33292.497600000002</v>
      </c>
      <c r="I912" s="92">
        <v>45141.006699999998</v>
      </c>
      <c r="J912" s="93">
        <v>5.8409038520000003</v>
      </c>
      <c r="K912" s="94">
        <f t="shared" si="265"/>
        <v>-3.1100164770492</v>
      </c>
      <c r="L912" s="94">
        <f t="shared" si="266"/>
        <v>-7.0094400000000006</v>
      </c>
      <c r="M912" s="94">
        <f t="shared" si="267"/>
        <v>-0.85835966660330221</v>
      </c>
      <c r="N912" s="94">
        <f t="shared" si="268"/>
        <v>-5.1369122916525027</v>
      </c>
      <c r="O912" s="95">
        <v>30</v>
      </c>
      <c r="P912" s="96">
        <f t="shared" si="272"/>
        <v>29.824755566940031</v>
      </c>
      <c r="Q912" s="97">
        <v>18.964110704589601</v>
      </c>
      <c r="R912" s="97">
        <v>8.4156017066721198E-2</v>
      </c>
      <c r="S912" s="96">
        <f t="shared" si="273"/>
        <v>0.1323517183378787</v>
      </c>
      <c r="T912" s="98">
        <v>832811</v>
      </c>
      <c r="U912" s="99">
        <f t="shared" si="274"/>
        <v>248383.84508458895</v>
      </c>
      <c r="V912" s="100">
        <f t="shared" si="269"/>
        <v>0.53186918524388171</v>
      </c>
      <c r="W912" s="97">
        <v>2.95406242588259</v>
      </c>
      <c r="X912" s="97">
        <v>4.1356873962356255</v>
      </c>
      <c r="Y912" s="96">
        <f t="shared" si="275"/>
        <v>9.4536941669913374E-2</v>
      </c>
      <c r="Z912" s="100">
        <f t="shared" si="270"/>
        <v>0.37990656088848695</v>
      </c>
      <c r="AA912" s="93">
        <v>100</v>
      </c>
      <c r="AB912" s="95">
        <v>100</v>
      </c>
      <c r="AC912" s="114">
        <f t="shared" si="276"/>
        <v>100</v>
      </c>
      <c r="AD912" s="79">
        <f t="shared" si="264"/>
        <v>30.952036611486012</v>
      </c>
      <c r="AE912" s="79">
        <f t="shared" si="271"/>
        <v>30.952036611486012</v>
      </c>
      <c r="AF912" s="80">
        <f t="shared" si="277"/>
        <v>257771.96562448278</v>
      </c>
      <c r="AG912" s="96">
        <f t="shared" si="278"/>
        <v>0.13735419297544996</v>
      </c>
      <c r="AH912" s="100">
        <f t="shared" si="279"/>
        <v>0.551972151364018</v>
      </c>
    </row>
    <row r="913" spans="1:34">
      <c r="A913" s="20">
        <v>2016</v>
      </c>
      <c r="B913" s="20">
        <v>17</v>
      </c>
      <c r="C913" s="20" t="s">
        <v>54</v>
      </c>
      <c r="D913" s="24">
        <v>14.927670000000001</v>
      </c>
      <c r="E913" s="24">
        <v>17.801265883684199</v>
      </c>
      <c r="F913" s="24">
        <v>20.984338430000001</v>
      </c>
      <c r="G913" s="23">
        <v>28582.9372</v>
      </c>
      <c r="H913" s="23">
        <v>28518.6263</v>
      </c>
      <c r="I913" s="92">
        <v>28764.878100000002</v>
      </c>
      <c r="J913" s="93">
        <v>7.7572104270000004</v>
      </c>
      <c r="K913" s="94">
        <f t="shared" si="265"/>
        <v>-2.4722525701768001</v>
      </c>
      <c r="L913" s="94">
        <f t="shared" si="266"/>
        <v>-2.3364799999999999</v>
      </c>
      <c r="M913" s="94">
        <f t="shared" si="267"/>
        <v>-0.76801781528567115</v>
      </c>
      <c r="N913" s="94">
        <f t="shared" si="268"/>
        <v>2.180460041537529</v>
      </c>
      <c r="O913" s="95">
        <v>30</v>
      </c>
      <c r="P913" s="96">
        <f t="shared" si="272"/>
        <v>3.0455687550144321</v>
      </c>
      <c r="Q913" s="97">
        <v>2.96650998311069</v>
      </c>
      <c r="R913" s="97">
        <v>1.4840384693161599E-2</v>
      </c>
      <c r="S913" s="96">
        <f t="shared" si="273"/>
        <v>1.5235887352886399E-2</v>
      </c>
      <c r="T913" s="98">
        <v>1943833</v>
      </c>
      <c r="U913" s="99">
        <f t="shared" si="274"/>
        <v>59200.770497659687</v>
      </c>
      <c r="V913" s="100">
        <f t="shared" si="269"/>
        <v>0.12676776768504061</v>
      </c>
      <c r="W913" s="97">
        <v>3.5282365329754901</v>
      </c>
      <c r="X913" s="97">
        <v>3.5282365329754901</v>
      </c>
      <c r="Y913" s="96">
        <f t="shared" si="275"/>
        <v>1.5235887352886397E-2</v>
      </c>
      <c r="Z913" s="100">
        <f t="shared" si="270"/>
        <v>0.12676776768504061</v>
      </c>
      <c r="AA913" s="93">
        <v>13.8933278760619</v>
      </c>
      <c r="AC913" s="114">
        <f t="shared" si="276"/>
        <v>13.8933278760619</v>
      </c>
      <c r="AD913" s="79">
        <f>O913/(EXP(N913)+1)</f>
        <v>3.0455687550144321</v>
      </c>
      <c r="AE913" s="79">
        <f t="shared" si="271"/>
        <v>3.0455687550144321</v>
      </c>
      <c r="AF913" s="80">
        <f t="shared" si="277"/>
        <v>59200.770497659687</v>
      </c>
      <c r="AG913" s="96">
        <f t="shared" si="278"/>
        <v>1.5235887352886397E-2</v>
      </c>
      <c r="AH913" s="100">
        <f t="shared" si="279"/>
        <v>0.12676776768504061</v>
      </c>
    </row>
    <row r="914" spans="1:34">
      <c r="A914" s="20">
        <v>2017</v>
      </c>
      <c r="B914" s="20">
        <v>18</v>
      </c>
      <c r="C914" s="20" t="s">
        <v>54</v>
      </c>
      <c r="D914" s="24">
        <v>13.989739999999999</v>
      </c>
      <c r="E914" s="24">
        <v>18.3825797873684</v>
      </c>
      <c r="F914" s="24">
        <v>21.561160000000001</v>
      </c>
      <c r="G914" s="23">
        <v>28846.6008</v>
      </c>
      <c r="H914" s="23">
        <v>28716.938600000001</v>
      </c>
      <c r="I914" s="92">
        <v>29215.008099999999</v>
      </c>
      <c r="J914" s="93">
        <v>7.7572104270000004</v>
      </c>
      <c r="K914" s="94">
        <f t="shared" si="265"/>
        <v>-2.4950578895952003</v>
      </c>
      <c r="L914" s="94">
        <f t="shared" si="266"/>
        <v>-2.4739200000000001</v>
      </c>
      <c r="M914" s="94">
        <f t="shared" si="267"/>
        <v>-0.79309802234622229</v>
      </c>
      <c r="N914" s="94">
        <f t="shared" si="268"/>
        <v>1.9951345150585778</v>
      </c>
      <c r="O914" s="95">
        <v>30</v>
      </c>
      <c r="P914" s="96">
        <f t="shared" si="272"/>
        <v>3.5914414185022547</v>
      </c>
      <c r="Q914" s="97">
        <v>2.96650998311069</v>
      </c>
      <c r="R914" s="97">
        <v>1.4840384693161599E-2</v>
      </c>
      <c r="S914" s="96">
        <f t="shared" si="273"/>
        <v>1.7966692361385088E-2</v>
      </c>
      <c r="T914" s="98">
        <v>1943833</v>
      </c>
      <c r="U914" s="99">
        <f t="shared" si="274"/>
        <v>69811.623468514939</v>
      </c>
      <c r="V914" s="100">
        <f t="shared" si="269"/>
        <v>0.14948899467317039</v>
      </c>
      <c r="W914" s="97">
        <v>3.5282365329754901</v>
      </c>
      <c r="X914" s="97">
        <v>3.5282365329754901</v>
      </c>
      <c r="Y914" s="96">
        <f t="shared" si="275"/>
        <v>1.7966692361385088E-2</v>
      </c>
      <c r="Z914" s="100">
        <f t="shared" si="270"/>
        <v>0.14948899467317039</v>
      </c>
      <c r="AA914" s="93">
        <v>15.0184699114088</v>
      </c>
      <c r="AC914" s="114">
        <f t="shared" si="276"/>
        <v>15.0184699114088</v>
      </c>
      <c r="AD914" s="79">
        <f t="shared" ref="AD914:AD917" si="280">O914/(EXP(N914)+1)</f>
        <v>3.5914414185022547</v>
      </c>
      <c r="AE914" s="79">
        <f t="shared" si="271"/>
        <v>3.5914414185022547</v>
      </c>
      <c r="AF914" s="80">
        <f t="shared" si="277"/>
        <v>69811.623468514939</v>
      </c>
      <c r="AG914" s="96">
        <f t="shared" si="278"/>
        <v>1.7966692361385088E-2</v>
      </c>
      <c r="AH914" s="100">
        <f t="shared" si="279"/>
        <v>0.14948899467317039</v>
      </c>
    </row>
    <row r="915" spans="1:34">
      <c r="A915" s="20">
        <v>2018</v>
      </c>
      <c r="B915" s="20">
        <v>19</v>
      </c>
      <c r="C915" s="20" t="s">
        <v>54</v>
      </c>
      <c r="D915" s="24">
        <v>14.863060000000001</v>
      </c>
      <c r="E915" s="24">
        <v>17.841526600526301</v>
      </c>
      <c r="F915" s="24">
        <v>21.78150351</v>
      </c>
      <c r="G915" s="23">
        <v>29112.696599999999</v>
      </c>
      <c r="H915" s="23">
        <v>28916.6299</v>
      </c>
      <c r="I915" s="92">
        <v>29672.182000000001</v>
      </c>
      <c r="J915" s="93">
        <v>7.7572104270000004</v>
      </c>
      <c r="K915" s="94">
        <f t="shared" si="265"/>
        <v>-2.5180735797203999</v>
      </c>
      <c r="L915" s="94">
        <f t="shared" si="266"/>
        <v>-2.6113600000000003</v>
      </c>
      <c r="M915" s="94">
        <f t="shared" si="267"/>
        <v>-0.76975482365310677</v>
      </c>
      <c r="N915" s="94">
        <f t="shared" si="268"/>
        <v>1.8580220236264933</v>
      </c>
      <c r="O915" s="95">
        <v>30</v>
      </c>
      <c r="P915" s="96">
        <f t="shared" si="272"/>
        <v>4.0480130348048782</v>
      </c>
      <c r="Q915" s="97">
        <v>2.96650998311069</v>
      </c>
      <c r="R915" s="97">
        <v>1.4840384693161599E-2</v>
      </c>
      <c r="S915" s="96">
        <f t="shared" si="273"/>
        <v>2.0250756283126718E-2</v>
      </c>
      <c r="T915" s="98">
        <v>1943833</v>
      </c>
      <c r="U915" s="99">
        <f t="shared" si="274"/>
        <v>78686.613214838711</v>
      </c>
      <c r="V915" s="100">
        <f t="shared" si="269"/>
        <v>0.16849318378948541</v>
      </c>
      <c r="W915" s="97">
        <v>3.5282365329754901</v>
      </c>
      <c r="X915" s="97">
        <v>3.5282365329754901</v>
      </c>
      <c r="Y915" s="96">
        <f t="shared" si="275"/>
        <v>2.0250756283126718E-2</v>
      </c>
      <c r="Z915" s="100">
        <f t="shared" si="270"/>
        <v>0.16849318378948541</v>
      </c>
      <c r="AA915" s="93">
        <v>16.143611946755801</v>
      </c>
      <c r="AC915" s="114">
        <f t="shared" si="276"/>
        <v>16.143611946755801</v>
      </c>
      <c r="AD915" s="79">
        <f t="shared" si="280"/>
        <v>4.0480130348048782</v>
      </c>
      <c r="AE915" s="79">
        <f t="shared" si="271"/>
        <v>4.0480130348048782</v>
      </c>
      <c r="AF915" s="80">
        <f t="shared" si="277"/>
        <v>78686.613214838711</v>
      </c>
      <c r="AG915" s="96">
        <f t="shared" si="278"/>
        <v>2.0250756283126718E-2</v>
      </c>
      <c r="AH915" s="100">
        <f t="shared" si="279"/>
        <v>0.16849318378948541</v>
      </c>
    </row>
    <row r="916" spans="1:34">
      <c r="A916" s="20">
        <v>2019</v>
      </c>
      <c r="B916" s="20">
        <v>20</v>
      </c>
      <c r="C916" s="20" t="s">
        <v>54</v>
      </c>
      <c r="D916" s="24">
        <v>15.052429999999999</v>
      </c>
      <c r="E916" s="24">
        <v>18.624983689473702</v>
      </c>
      <c r="F916" s="24">
        <v>22.601944809999999</v>
      </c>
      <c r="G916" s="23">
        <v>29381.246999999999</v>
      </c>
      <c r="H916" s="23">
        <v>29117.709800000001</v>
      </c>
      <c r="I916" s="92">
        <v>30136.51</v>
      </c>
      <c r="J916" s="93">
        <v>7.7572104270000004</v>
      </c>
      <c r="K916" s="94">
        <f t="shared" si="265"/>
        <v>-2.5413015780179999</v>
      </c>
      <c r="L916" s="94">
        <f t="shared" si="266"/>
        <v>-2.7488000000000001</v>
      </c>
      <c r="M916" s="94">
        <f t="shared" si="267"/>
        <v>-0.80355629629865344</v>
      </c>
      <c r="N916" s="94">
        <f t="shared" si="268"/>
        <v>1.6635525526833463</v>
      </c>
      <c r="O916" s="95">
        <v>30</v>
      </c>
      <c r="P916" s="96">
        <f t="shared" si="272"/>
        <v>4.7785705572620953</v>
      </c>
      <c r="Q916" s="97">
        <v>2.96650998311069</v>
      </c>
      <c r="R916" s="97">
        <v>1.4840384693161599E-2</v>
      </c>
      <c r="S916" s="96">
        <f t="shared" si="273"/>
        <v>2.3905473353176644E-2</v>
      </c>
      <c r="T916" s="98">
        <v>1943833</v>
      </c>
      <c r="U916" s="99">
        <f t="shared" si="274"/>
        <v>92887.43142034451</v>
      </c>
      <c r="V916" s="100">
        <f t="shared" si="269"/>
        <v>0.19890167354527705</v>
      </c>
      <c r="W916" s="97">
        <v>3.5282365329754901</v>
      </c>
      <c r="X916" s="97">
        <v>3.5282365329754901</v>
      </c>
      <c r="Y916" s="96">
        <f t="shared" si="275"/>
        <v>2.3905473353176641E-2</v>
      </c>
      <c r="Z916" s="100">
        <f t="shared" si="270"/>
        <v>0.19890167354527705</v>
      </c>
      <c r="AA916" s="93">
        <v>17.268753982102201</v>
      </c>
      <c r="AC916" s="114">
        <f t="shared" si="276"/>
        <v>17.268753982102201</v>
      </c>
      <c r="AD916" s="79">
        <f t="shared" si="280"/>
        <v>4.7785705572620953</v>
      </c>
      <c r="AE916" s="79">
        <f t="shared" si="271"/>
        <v>4.7785705572620953</v>
      </c>
      <c r="AF916" s="80">
        <f t="shared" si="277"/>
        <v>92887.43142034451</v>
      </c>
      <c r="AG916" s="96">
        <f t="shared" si="278"/>
        <v>2.3905473353176641E-2</v>
      </c>
      <c r="AH916" s="100">
        <f t="shared" si="279"/>
        <v>0.19890167354527705</v>
      </c>
    </row>
    <row r="917" spans="1:34">
      <c r="A917" s="20">
        <v>2020</v>
      </c>
      <c r="B917" s="20">
        <v>21</v>
      </c>
      <c r="C917" s="20" t="s">
        <v>54</v>
      </c>
      <c r="D917" s="24">
        <v>15.31695</v>
      </c>
      <c r="E917" s="24">
        <v>18.520899854210501</v>
      </c>
      <c r="F917" s="24">
        <v>23.202305299999999</v>
      </c>
      <c r="G917" s="23">
        <v>29652.274700000002</v>
      </c>
      <c r="H917" s="23">
        <v>29320.187999999998</v>
      </c>
      <c r="I917" s="92">
        <v>30608.1041</v>
      </c>
      <c r="J917" s="93">
        <v>7.7572104270000004</v>
      </c>
      <c r="K917" s="94">
        <f t="shared" si="265"/>
        <v>-2.5647438479018003</v>
      </c>
      <c r="L917" s="94">
        <f t="shared" si="266"/>
        <v>-2.8862399999999999</v>
      </c>
      <c r="M917" s="94">
        <f t="shared" si="267"/>
        <v>-0.79906570331005788</v>
      </c>
      <c r="N917" s="94">
        <f t="shared" si="268"/>
        <v>1.5071608757881423</v>
      </c>
      <c r="O917" s="95">
        <v>30</v>
      </c>
      <c r="P917" s="96">
        <f t="shared" si="272"/>
        <v>5.4407979724740585</v>
      </c>
      <c r="Q917" s="97">
        <v>2.96650998311069</v>
      </c>
      <c r="R917" s="97">
        <v>1.4840384693161599E-2</v>
      </c>
      <c r="S917" s="96">
        <f t="shared" si="273"/>
        <v>2.7218359422010372E-2</v>
      </c>
      <c r="T917" s="98">
        <v>1943833</v>
      </c>
      <c r="U917" s="99">
        <f t="shared" si="274"/>
        <v>105760.02645228166</v>
      </c>
      <c r="V917" s="100">
        <f t="shared" si="269"/>
        <v>0.22646601304279632</v>
      </c>
      <c r="W917" s="97">
        <v>3.5282365329754901</v>
      </c>
      <c r="X917" s="97">
        <v>3.5282365329754901</v>
      </c>
      <c r="Y917" s="96">
        <f t="shared" si="275"/>
        <v>2.7218359422010372E-2</v>
      </c>
      <c r="Z917" s="100">
        <f t="shared" si="270"/>
        <v>0.22646601304279632</v>
      </c>
      <c r="AA917" s="93">
        <v>18.393896017449201</v>
      </c>
      <c r="AC917" s="114">
        <f t="shared" si="276"/>
        <v>18.393896017449201</v>
      </c>
      <c r="AD917" s="79">
        <f t="shared" si="280"/>
        <v>5.4407979724740585</v>
      </c>
      <c r="AE917" s="79">
        <f t="shared" si="271"/>
        <v>5.4407979724740585</v>
      </c>
      <c r="AF917" s="80">
        <f t="shared" si="277"/>
        <v>105760.02645228166</v>
      </c>
      <c r="AG917" s="96">
        <f t="shared" si="278"/>
        <v>2.7218359422010372E-2</v>
      </c>
      <c r="AH917" s="100">
        <f t="shared" si="279"/>
        <v>0.22646601304279632</v>
      </c>
    </row>
    <row r="918" spans="1:34">
      <c r="A918" s="20">
        <v>2021</v>
      </c>
      <c r="B918" s="20">
        <v>22</v>
      </c>
      <c r="C918" s="20" t="s">
        <v>54</v>
      </c>
      <c r="D918" s="24">
        <v>15.77614</v>
      </c>
      <c r="E918" s="24">
        <v>18.084991813684201</v>
      </c>
      <c r="F918" s="24">
        <v>22.527284420000001</v>
      </c>
      <c r="G918" s="23">
        <v>29925.8024</v>
      </c>
      <c r="H918" s="23">
        <v>29524.074199999999</v>
      </c>
      <c r="I918" s="92">
        <v>31087.078000000001</v>
      </c>
      <c r="J918" s="93">
        <v>7.7572104270000004</v>
      </c>
      <c r="K918" s="94">
        <f t="shared" si="265"/>
        <v>-2.5884023527856002</v>
      </c>
      <c r="L918" s="94">
        <f t="shared" si="266"/>
        <v>-3.0236800000000001</v>
      </c>
      <c r="M918" s="94">
        <f t="shared" si="267"/>
        <v>-0.78025888680959121</v>
      </c>
      <c r="N918" s="94">
        <f t="shared" si="268"/>
        <v>1.3648691874048089</v>
      </c>
      <c r="O918" s="95">
        <v>30</v>
      </c>
      <c r="P918" s="96">
        <f t="shared" si="272"/>
        <v>6.1035021399761415</v>
      </c>
      <c r="Q918" s="97">
        <v>2.96650998311069</v>
      </c>
      <c r="R918" s="97">
        <v>1.4840384693161599E-2</v>
      </c>
      <c r="S918" s="96">
        <f t="shared" si="273"/>
        <v>3.0533630511433617E-2</v>
      </c>
      <c r="T918" s="98">
        <v>1943833</v>
      </c>
      <c r="U918" s="99">
        <f t="shared" si="274"/>
        <v>118641.88875256242</v>
      </c>
      <c r="V918" s="100">
        <f t="shared" si="269"/>
        <v>0.25405019672326429</v>
      </c>
      <c r="W918" s="97">
        <v>3.5282365329754901</v>
      </c>
      <c r="X918" s="97">
        <v>4.2338838395705878</v>
      </c>
      <c r="Y918" s="96">
        <f t="shared" si="275"/>
        <v>2.5444692092861348E-2</v>
      </c>
      <c r="Z918" s="100">
        <f t="shared" si="270"/>
        <v>0.2117084972693869</v>
      </c>
      <c r="AA918" s="93">
        <v>19.519038052796098</v>
      </c>
      <c r="AB918" s="95">
        <v>80</v>
      </c>
      <c r="AC918" s="114">
        <f t="shared" si="276"/>
        <v>80</v>
      </c>
      <c r="AD918" s="79">
        <f>(P918/100+0.03*(AC918/100-AA918/100)+(AF917-U917)/T918)*100</f>
        <v>7.9179309983922588</v>
      </c>
      <c r="AE918" s="79">
        <f t="shared" si="271"/>
        <v>7.9179309983922588</v>
      </c>
      <c r="AF918" s="80">
        <f t="shared" si="277"/>
        <v>153911.3556639782</v>
      </c>
      <c r="AG918" s="96">
        <f t="shared" si="278"/>
        <v>3.9610566847590387E-2</v>
      </c>
      <c r="AH918" s="100">
        <f t="shared" si="279"/>
        <v>0.3295733960028806</v>
      </c>
    </row>
    <row r="919" spans="1:34">
      <c r="A919" s="20">
        <v>2022</v>
      </c>
      <c r="B919" s="20">
        <v>23</v>
      </c>
      <c r="C919" s="20" t="s">
        <v>54</v>
      </c>
      <c r="D919" s="24">
        <v>15.65836</v>
      </c>
      <c r="E919" s="24">
        <v>18.650338419473702</v>
      </c>
      <c r="F919" s="24">
        <v>23.576785940000001</v>
      </c>
      <c r="G919" s="23">
        <v>30201.8534</v>
      </c>
      <c r="H919" s="23">
        <v>29729.378199999999</v>
      </c>
      <c r="I919" s="92">
        <v>31573.547200000001</v>
      </c>
      <c r="J919" s="93">
        <v>7.7572104270000004</v>
      </c>
      <c r="K919" s="94">
        <f t="shared" si="265"/>
        <v>-2.6122791079795999</v>
      </c>
      <c r="L919" s="94">
        <f t="shared" si="266"/>
        <v>-3.1611200000000004</v>
      </c>
      <c r="M919" s="94">
        <f t="shared" si="267"/>
        <v>-0.80465020076977345</v>
      </c>
      <c r="N919" s="94">
        <f t="shared" si="268"/>
        <v>1.1791611182506272</v>
      </c>
      <c r="O919" s="95">
        <v>30</v>
      </c>
      <c r="P919" s="96">
        <f t="shared" si="272"/>
        <v>7.0560918879011361</v>
      </c>
      <c r="Q919" s="97">
        <v>2.96650998311069</v>
      </c>
      <c r="R919" s="97">
        <v>1.4840384693161599E-2</v>
      </c>
      <c r="S919" s="96">
        <f t="shared" si="273"/>
        <v>3.5299095112751047E-2</v>
      </c>
      <c r="T919" s="98">
        <v>1943833</v>
      </c>
      <c r="U919" s="99">
        <f t="shared" si="274"/>
        <v>137158.64262734528</v>
      </c>
      <c r="V919" s="100">
        <f t="shared" si="269"/>
        <v>0.29370048393654208</v>
      </c>
      <c r="W919" s="97">
        <v>3.5282365329754901</v>
      </c>
      <c r="X919" s="97">
        <v>4.2338838395705878</v>
      </c>
      <c r="Y919" s="96">
        <f t="shared" si="275"/>
        <v>2.9415912593959211E-2</v>
      </c>
      <c r="Z919" s="100">
        <f t="shared" si="270"/>
        <v>0.24475040328045178</v>
      </c>
      <c r="AA919" s="93">
        <v>20.644180088142999</v>
      </c>
      <c r="AB919" s="95">
        <v>80</v>
      </c>
      <c r="AC919" s="114">
        <f t="shared" si="276"/>
        <v>80</v>
      </c>
      <c r="AD919" s="79">
        <f t="shared" ref="AD919:AD947" si="281">(P919/100+0.03*(AC919/100-AA919/100)+(AF918-U918)/T919)*100</f>
        <v>10.651195343672965</v>
      </c>
      <c r="AE919" s="79">
        <f t="shared" si="271"/>
        <v>10.651195343672965</v>
      </c>
      <c r="AF919" s="80">
        <f t="shared" si="277"/>
        <v>207041.4499847785</v>
      </c>
      <c r="AG919" s="96">
        <f t="shared" si="278"/>
        <v>5.3284107332201867E-2</v>
      </c>
      <c r="AH919" s="100">
        <f t="shared" si="279"/>
        <v>0.44334190606323126</v>
      </c>
    </row>
    <row r="920" spans="1:34">
      <c r="A920" s="20">
        <v>2023</v>
      </c>
      <c r="B920" s="20">
        <v>24</v>
      </c>
      <c r="C920" s="20" t="s">
        <v>54</v>
      </c>
      <c r="D920" s="24">
        <v>15.75311</v>
      </c>
      <c r="E920" s="24">
        <v>17.903607644210499</v>
      </c>
      <c r="F920" s="24">
        <v>20.771249999999998</v>
      </c>
      <c r="G920" s="23">
        <v>30480.450700000001</v>
      </c>
      <c r="H920" s="23">
        <v>29936.109799999998</v>
      </c>
      <c r="I920" s="92">
        <v>32067.6289</v>
      </c>
      <c r="J920" s="93">
        <v>7.7572104270000004</v>
      </c>
      <c r="K920" s="94">
        <f t="shared" si="265"/>
        <v>-2.6363761028458002</v>
      </c>
      <c r="L920" s="94">
        <f t="shared" si="266"/>
        <v>-3.2985600000000002</v>
      </c>
      <c r="M920" s="94">
        <f t="shared" si="267"/>
        <v>-0.7724332482018178</v>
      </c>
      <c r="N920" s="94">
        <f t="shared" si="268"/>
        <v>1.0498410759523829</v>
      </c>
      <c r="O920" s="95">
        <v>30</v>
      </c>
      <c r="P920" s="96">
        <f t="shared" si="272"/>
        <v>7.7776685929459362</v>
      </c>
      <c r="Q920" s="97">
        <v>2.96650998311069</v>
      </c>
      <c r="R920" s="97">
        <v>1.4840384693161599E-2</v>
      </c>
      <c r="S920" s="96">
        <f t="shared" si="273"/>
        <v>3.8908884376719716E-2</v>
      </c>
      <c r="T920" s="98">
        <v>1943833</v>
      </c>
      <c r="U920" s="99">
        <f t="shared" si="274"/>
        <v>151184.88874031877</v>
      </c>
      <c r="V920" s="100">
        <f t="shared" si="269"/>
        <v>0.32373515905640254</v>
      </c>
      <c r="W920" s="97">
        <v>3.5282365329754901</v>
      </c>
      <c r="X920" s="97">
        <v>4.2338838395705878</v>
      </c>
      <c r="Y920" s="96">
        <f t="shared" si="275"/>
        <v>3.2424070313933094E-2</v>
      </c>
      <c r="Z920" s="100">
        <f t="shared" si="270"/>
        <v>0.26977929921366883</v>
      </c>
      <c r="AA920" s="93">
        <v>21.7693221234899</v>
      </c>
      <c r="AB920" s="95">
        <v>80</v>
      </c>
      <c r="AC920" s="114">
        <f t="shared" si="276"/>
        <v>80</v>
      </c>
      <c r="AD920" s="79">
        <f t="shared" si="281"/>
        <v>13.119692385013067</v>
      </c>
      <c r="AE920" s="79">
        <f t="shared" si="271"/>
        <v>13.119692385013067</v>
      </c>
      <c r="AF920" s="80">
        <f t="shared" si="277"/>
        <v>255024.91007837106</v>
      </c>
      <c r="AG920" s="96">
        <f t="shared" si="278"/>
        <v>6.5633112026601867E-2</v>
      </c>
      <c r="AH920" s="100">
        <f t="shared" si="279"/>
        <v>0.54608982759762115</v>
      </c>
    </row>
    <row r="921" spans="1:34">
      <c r="A921" s="20">
        <v>2024</v>
      </c>
      <c r="B921" s="20">
        <v>25</v>
      </c>
      <c r="C921" s="20" t="s">
        <v>54</v>
      </c>
      <c r="D921" s="24">
        <v>14.619289999999999</v>
      </c>
      <c r="E921" s="24">
        <v>18.514841993157901</v>
      </c>
      <c r="F921" s="24">
        <v>23.8896388</v>
      </c>
      <c r="G921" s="23">
        <v>30761.617999999999</v>
      </c>
      <c r="H921" s="23">
        <v>30144.278900000001</v>
      </c>
      <c r="I921" s="92">
        <v>32569.442299999999</v>
      </c>
      <c r="J921" s="93">
        <v>7.7572104270000004</v>
      </c>
      <c r="K921" s="94">
        <f t="shared" si="265"/>
        <v>-2.6606953872919998</v>
      </c>
      <c r="L921" s="94">
        <f t="shared" si="266"/>
        <v>-3.4359999999999999</v>
      </c>
      <c r="M921" s="94">
        <f t="shared" si="267"/>
        <v>-0.79880434295280456</v>
      </c>
      <c r="N921" s="94">
        <f t="shared" si="268"/>
        <v>0.86171069675519607</v>
      </c>
      <c r="O921" s="95">
        <v>30</v>
      </c>
      <c r="P921" s="96">
        <f t="shared" si="272"/>
        <v>8.9094616809643163</v>
      </c>
      <c r="Q921" s="97">
        <v>2.96650998311069</v>
      </c>
      <c r="R921" s="97">
        <v>1.4840384693161599E-2</v>
      </c>
      <c r="S921" s="96">
        <f t="shared" si="273"/>
        <v>4.4570838968101691E-2</v>
      </c>
      <c r="T921" s="98">
        <v>1943833</v>
      </c>
      <c r="U921" s="99">
        <f t="shared" si="274"/>
        <v>173185.05627693911</v>
      </c>
      <c r="V921" s="100">
        <f t="shared" si="269"/>
        <v>0.37084454807059636</v>
      </c>
      <c r="W921" s="97">
        <v>3.5282365329754901</v>
      </c>
      <c r="X921" s="97">
        <v>4.2338838395705878</v>
      </c>
      <c r="Y921" s="96">
        <f t="shared" si="275"/>
        <v>3.7142365806751419E-2</v>
      </c>
      <c r="Z921" s="100">
        <f t="shared" si="270"/>
        <v>0.30903712339216372</v>
      </c>
      <c r="AA921" s="93">
        <v>22.8944641588369</v>
      </c>
      <c r="AB921" s="95">
        <v>80</v>
      </c>
      <c r="AC921" s="114">
        <f t="shared" si="276"/>
        <v>80</v>
      </c>
      <c r="AD921" s="79">
        <f t="shared" si="281"/>
        <v>15.964651548266339</v>
      </c>
      <c r="AE921" s="79">
        <f t="shared" si="271"/>
        <v>15.964651548266339</v>
      </c>
      <c r="AF921" s="80">
        <f t="shared" si="277"/>
        <v>310326.16513021203</v>
      </c>
      <c r="AG921" s="96">
        <f t="shared" si="278"/>
        <v>7.9865421595552447E-2</v>
      </c>
      <c r="AH921" s="100">
        <f t="shared" si="279"/>
        <v>0.66450748659380077</v>
      </c>
    </row>
    <row r="922" spans="1:34">
      <c r="A922" s="20">
        <v>2025</v>
      </c>
      <c r="B922" s="20">
        <v>26</v>
      </c>
      <c r="C922" s="20" t="s">
        <v>54</v>
      </c>
      <c r="D922" s="24">
        <v>15.55644</v>
      </c>
      <c r="E922" s="24">
        <v>18.787266737894701</v>
      </c>
      <c r="F922" s="24">
        <v>22.422550000000001</v>
      </c>
      <c r="G922" s="23">
        <v>31045.3789</v>
      </c>
      <c r="H922" s="23">
        <v>30353.8956</v>
      </c>
      <c r="I922" s="92">
        <v>33079.108399999997</v>
      </c>
      <c r="J922" s="93">
        <v>7.7572104270000004</v>
      </c>
      <c r="K922" s="94">
        <f t="shared" si="265"/>
        <v>-2.6852390025766</v>
      </c>
      <c r="L922" s="94">
        <f t="shared" si="266"/>
        <v>-3.5734400000000002</v>
      </c>
      <c r="M922" s="94">
        <f t="shared" si="267"/>
        <v>-0.81055783613972898</v>
      </c>
      <c r="N922" s="94">
        <f t="shared" si="268"/>
        <v>0.68797358828367172</v>
      </c>
      <c r="O922" s="95">
        <v>30</v>
      </c>
      <c r="P922" s="96">
        <f t="shared" si="272"/>
        <v>10.034520303840377</v>
      </c>
      <c r="Q922" s="97">
        <v>2.96650998311069</v>
      </c>
      <c r="R922" s="97">
        <v>1.4840384693161599E-2</v>
      </c>
      <c r="S922" s="96">
        <f t="shared" si="273"/>
        <v>5.0199103447539445E-2</v>
      </c>
      <c r="T922" s="98">
        <v>1943833</v>
      </c>
      <c r="U922" s="99">
        <f t="shared" si="274"/>
        <v>195054.31705774952</v>
      </c>
      <c r="V922" s="100">
        <f t="shared" si="269"/>
        <v>0.41767362388836704</v>
      </c>
      <c r="W922" s="97">
        <v>3.5282365329754901</v>
      </c>
      <c r="X922" s="97">
        <v>4.2338838395705878</v>
      </c>
      <c r="Y922" s="96">
        <f t="shared" si="275"/>
        <v>4.1832586206282871E-2</v>
      </c>
      <c r="Z922" s="100">
        <f t="shared" si="270"/>
        <v>0.34806135324030585</v>
      </c>
      <c r="AA922" s="93">
        <v>24.019606194183801</v>
      </c>
      <c r="AB922" s="95">
        <v>80</v>
      </c>
      <c r="AC922" s="114">
        <f t="shared" si="276"/>
        <v>80</v>
      </c>
      <c r="AD922" s="79">
        <f t="shared" si="281"/>
        <v>18.769121985316886</v>
      </c>
      <c r="AE922" s="79">
        <f t="shared" si="271"/>
        <v>18.769121985316886</v>
      </c>
      <c r="AF922" s="80">
        <f t="shared" si="277"/>
        <v>364840.38696084474</v>
      </c>
      <c r="AG922" s="96">
        <f t="shared" si="278"/>
        <v>9.3895180599696065E-2</v>
      </c>
      <c r="AH922" s="100">
        <f t="shared" si="279"/>
        <v>0.78123985596101375</v>
      </c>
    </row>
    <row r="923" spans="1:34">
      <c r="A923" s="20">
        <v>2026</v>
      </c>
      <c r="B923" s="20">
        <v>27</v>
      </c>
      <c r="C923" s="20" t="s">
        <v>54</v>
      </c>
      <c r="D923" s="24">
        <v>16.073689999999999</v>
      </c>
      <c r="E923" s="24">
        <v>19.058401994736801</v>
      </c>
      <c r="F923" s="24">
        <v>21.94098</v>
      </c>
      <c r="G923" s="23">
        <v>31331.757399999999</v>
      </c>
      <c r="H923" s="23">
        <v>30564.97</v>
      </c>
      <c r="I923" s="92">
        <v>33596.750099999997</v>
      </c>
      <c r="J923" s="93">
        <v>7.7572104270000004</v>
      </c>
      <c r="K923" s="94">
        <f t="shared" si="265"/>
        <v>-2.7100090245556001</v>
      </c>
      <c r="L923" s="94">
        <f t="shared" si="266"/>
        <v>-3.7108800000000004</v>
      </c>
      <c r="M923" s="94">
        <f t="shared" si="267"/>
        <v>-0.8222556956609246</v>
      </c>
      <c r="N923" s="94">
        <f t="shared" si="268"/>
        <v>0.51406570678347574</v>
      </c>
      <c r="O923" s="95">
        <v>30</v>
      </c>
      <c r="P923" s="96">
        <f t="shared" si="272"/>
        <v>11.227227409341319</v>
      </c>
      <c r="Q923" s="97">
        <v>2.96650998311069</v>
      </c>
      <c r="R923" s="97">
        <v>1.4840384693161599E-2</v>
      </c>
      <c r="S923" s="96">
        <f t="shared" si="273"/>
        <v>5.6165789004869252E-2</v>
      </c>
      <c r="T923" s="98">
        <v>1943833</v>
      </c>
      <c r="U923" s="99">
        <f t="shared" si="274"/>
        <v>218238.55136782167</v>
      </c>
      <c r="V923" s="100">
        <f t="shared" si="269"/>
        <v>0.46731847824192579</v>
      </c>
      <c r="W923" s="97">
        <v>3.5282365329754901</v>
      </c>
      <c r="X923" s="97">
        <v>4.2338838395705878</v>
      </c>
      <c r="Y923" s="96">
        <f t="shared" si="275"/>
        <v>4.6804824170724381E-2</v>
      </c>
      <c r="Z923" s="100">
        <f t="shared" si="270"/>
        <v>0.38943206520160478</v>
      </c>
      <c r="AA923" s="93">
        <v>25.144748229530698</v>
      </c>
      <c r="AB923" s="95">
        <v>80</v>
      </c>
      <c r="AC923" s="114">
        <f t="shared" si="276"/>
        <v>80</v>
      </c>
      <c r="AD923" s="79">
        <f t="shared" si="281"/>
        <v>21.607486643931907</v>
      </c>
      <c r="AE923" s="79">
        <f t="shared" si="271"/>
        <v>21.607486643931907</v>
      </c>
      <c r="AF923" s="80">
        <f t="shared" si="277"/>
        <v>420013.45585534087</v>
      </c>
      <c r="AG923" s="96">
        <f t="shared" si="278"/>
        <v>0.10809450022886903</v>
      </c>
      <c r="AH923" s="100">
        <f t="shared" si="279"/>
        <v>0.89938302743147158</v>
      </c>
    </row>
    <row r="924" spans="1:34">
      <c r="A924" s="20">
        <v>2027</v>
      </c>
      <c r="B924" s="20">
        <v>28</v>
      </c>
      <c r="C924" s="20" t="s">
        <v>54</v>
      </c>
      <c r="D924" s="24">
        <v>15.864369999999999</v>
      </c>
      <c r="E924" s="24">
        <v>18.369355980000002</v>
      </c>
      <c r="F924" s="24">
        <v>21.238700000000001</v>
      </c>
      <c r="G924" s="23">
        <v>31620.7775</v>
      </c>
      <c r="H924" s="23">
        <v>30777.5121</v>
      </c>
      <c r="I924" s="92">
        <v>34122.492100000003</v>
      </c>
      <c r="J924" s="93">
        <v>7.7572104270000004</v>
      </c>
      <c r="K924" s="94">
        <f t="shared" si="265"/>
        <v>-2.7350075290850002</v>
      </c>
      <c r="L924" s="94">
        <f t="shared" si="266"/>
        <v>-3.8483200000000002</v>
      </c>
      <c r="M924" s="94">
        <f t="shared" si="267"/>
        <v>-0.79252749440112014</v>
      </c>
      <c r="N924" s="94">
        <f t="shared" si="268"/>
        <v>0.38135540351387986</v>
      </c>
      <c r="O924" s="95">
        <v>30</v>
      </c>
      <c r="P924" s="96">
        <f t="shared" si="272"/>
        <v>12.174000955749525</v>
      </c>
      <c r="Q924" s="97">
        <v>2.96650998311069</v>
      </c>
      <c r="R924" s="97">
        <v>1.4840384693161599E-2</v>
      </c>
      <c r="S924" s="96">
        <f t="shared" si="273"/>
        <v>6.0902157237573896E-2</v>
      </c>
      <c r="T924" s="98">
        <v>1943833</v>
      </c>
      <c r="U924" s="99">
        <f t="shared" si="274"/>
        <v>236642.24799817466</v>
      </c>
      <c r="V924" s="100">
        <f t="shared" si="269"/>
        <v>0.50672667376659009</v>
      </c>
      <c r="W924" s="97">
        <v>3.5282365329754901</v>
      </c>
      <c r="X924" s="97">
        <v>4.2338838395705878</v>
      </c>
      <c r="Y924" s="96">
        <f t="shared" si="275"/>
        <v>5.0751797697978246E-2</v>
      </c>
      <c r="Z924" s="100">
        <f t="shared" si="270"/>
        <v>0.42227222813882503</v>
      </c>
      <c r="AA924" s="93">
        <v>26.269890264877599</v>
      </c>
      <c r="AB924" s="95">
        <v>80</v>
      </c>
      <c r="AC924" s="114">
        <f t="shared" si="276"/>
        <v>80</v>
      </c>
      <c r="AD924" s="79">
        <f t="shared" si="281"/>
        <v>24.166163482393781</v>
      </c>
      <c r="AE924" s="79">
        <f t="shared" si="271"/>
        <v>24.166163482393781</v>
      </c>
      <c r="AF924" s="80">
        <f t="shared" si="277"/>
        <v>469749.86060471949</v>
      </c>
      <c r="AG924" s="96">
        <f t="shared" si="278"/>
        <v>0.12089464208055412</v>
      </c>
      <c r="AH924" s="100">
        <f t="shared" si="279"/>
        <v>1.0058845636404916</v>
      </c>
    </row>
    <row r="925" spans="1:34">
      <c r="A925" s="20">
        <v>2028</v>
      </c>
      <c r="B925" s="20">
        <v>29</v>
      </c>
      <c r="C925" s="20" t="s">
        <v>54</v>
      </c>
      <c r="D925" s="24">
        <v>15.374459999999999</v>
      </c>
      <c r="E925" s="24">
        <v>18.39824355</v>
      </c>
      <c r="F925" s="24">
        <v>22.126999999999999</v>
      </c>
      <c r="G925" s="23">
        <v>31912.4637</v>
      </c>
      <c r="H925" s="23">
        <v>30991.532200000001</v>
      </c>
      <c r="I925" s="92">
        <v>34656.461199999998</v>
      </c>
      <c r="J925" s="93">
        <v>7.7572104270000004</v>
      </c>
      <c r="K925" s="94">
        <f t="shared" si="265"/>
        <v>-2.7602366352678001</v>
      </c>
      <c r="L925" s="94">
        <f t="shared" si="266"/>
        <v>-3.98576</v>
      </c>
      <c r="M925" s="94">
        <f t="shared" si="267"/>
        <v>-0.79377381972120009</v>
      </c>
      <c r="N925" s="94">
        <f t="shared" si="268"/>
        <v>0.21743997201100029</v>
      </c>
      <c r="O925" s="95">
        <v>30</v>
      </c>
      <c r="P925" s="96">
        <f t="shared" si="272"/>
        <v>13.375595345718974</v>
      </c>
      <c r="Q925" s="97">
        <v>2.96650998311069</v>
      </c>
      <c r="R925" s="97">
        <v>1.4840384693161599E-2</v>
      </c>
      <c r="S925" s="96">
        <f t="shared" si="273"/>
        <v>6.6913302689237827E-2</v>
      </c>
      <c r="T925" s="98">
        <v>1943833</v>
      </c>
      <c r="U925" s="99">
        <f t="shared" si="274"/>
        <v>259999.23627654952</v>
      </c>
      <c r="V925" s="100">
        <f t="shared" si="269"/>
        <v>0.55674144957110927</v>
      </c>
      <c r="W925" s="97">
        <v>3.5282365329754901</v>
      </c>
      <c r="X925" s="97">
        <v>4.2338838395705878</v>
      </c>
      <c r="Y925" s="96">
        <f t="shared" si="275"/>
        <v>5.5761085574364856E-2</v>
      </c>
      <c r="Z925" s="100">
        <f t="shared" si="270"/>
        <v>0.46395120797592437</v>
      </c>
      <c r="AA925" s="93">
        <v>27.395032300224599</v>
      </c>
      <c r="AB925" s="95">
        <v>80</v>
      </c>
      <c r="AC925" s="114">
        <f t="shared" si="276"/>
        <v>80</v>
      </c>
      <c r="AD925" s="79">
        <f t="shared" si="281"/>
        <v>26.945906903356491</v>
      </c>
      <c r="AE925" s="79">
        <f t="shared" si="271"/>
        <v>26.945906903356491</v>
      </c>
      <c r="AF925" s="80">
        <f t="shared" si="277"/>
        <v>523783.4305367216</v>
      </c>
      <c r="AG925" s="96">
        <f t="shared" si="278"/>
        <v>0.13480070069833572</v>
      </c>
      <c r="AH925" s="100">
        <f t="shared" si="279"/>
        <v>1.1215877036968225</v>
      </c>
    </row>
    <row r="926" spans="1:34">
      <c r="A926" s="20">
        <v>2029</v>
      </c>
      <c r="B926" s="20">
        <v>30</v>
      </c>
      <c r="C926" s="20" t="s">
        <v>54</v>
      </c>
      <c r="D926" s="24">
        <v>14.729660000000001</v>
      </c>
      <c r="E926" s="24">
        <v>18.629257229473701</v>
      </c>
      <c r="F926" s="24">
        <v>21.088512940000001</v>
      </c>
      <c r="G926" s="23">
        <v>32206.8406</v>
      </c>
      <c r="H926" s="23">
        <v>31207.0406</v>
      </c>
      <c r="I926" s="92">
        <v>35198.786200000002</v>
      </c>
      <c r="J926" s="93">
        <v>7.7572104270000004</v>
      </c>
      <c r="K926" s="94">
        <f t="shared" si="265"/>
        <v>-2.7856984708564001</v>
      </c>
      <c r="L926" s="94">
        <f t="shared" si="266"/>
        <v>-4.1232000000000006</v>
      </c>
      <c r="M926" s="94">
        <f t="shared" si="267"/>
        <v>-0.80374067390841342</v>
      </c>
      <c r="N926" s="94">
        <f t="shared" si="268"/>
        <v>4.4571282235186249E-2</v>
      </c>
      <c r="O926" s="95">
        <v>30</v>
      </c>
      <c r="P926" s="96">
        <f t="shared" si="272"/>
        <v>14.665770713040336</v>
      </c>
      <c r="Q926" s="97">
        <v>2.96650998311069</v>
      </c>
      <c r="R926" s="97">
        <v>1.4840384693161599E-2</v>
      </c>
      <c r="S926" s="96">
        <f t="shared" si="273"/>
        <v>7.3367586976733401E-2</v>
      </c>
      <c r="T926" s="98">
        <v>1943833</v>
      </c>
      <c r="U926" s="99">
        <f t="shared" si="274"/>
        <v>285078.09082441335</v>
      </c>
      <c r="V926" s="100">
        <f t="shared" si="269"/>
        <v>0.61044329129386532</v>
      </c>
      <c r="W926" s="97">
        <v>3.5282365329754901</v>
      </c>
      <c r="X926" s="97">
        <v>4.2338838395705878</v>
      </c>
      <c r="Y926" s="96">
        <f t="shared" si="275"/>
        <v>6.1139655813944503E-2</v>
      </c>
      <c r="Z926" s="100">
        <f t="shared" si="270"/>
        <v>0.5087027427448878</v>
      </c>
      <c r="AA926" s="93">
        <v>28.5201743355715</v>
      </c>
      <c r="AB926" s="95">
        <v>80</v>
      </c>
      <c r="AC926" s="114">
        <f t="shared" si="276"/>
        <v>80</v>
      </c>
      <c r="AD926" s="79">
        <f t="shared" si="281"/>
        <v>29.780477040610709</v>
      </c>
      <c r="AE926" s="79">
        <f t="shared" si="271"/>
        <v>29.780477040610709</v>
      </c>
      <c r="AF926" s="80">
        <f t="shared" si="277"/>
        <v>578882.74027281429</v>
      </c>
      <c r="AG926" s="96">
        <f t="shared" si="278"/>
        <v>0.1489810376990863</v>
      </c>
      <c r="AH926" s="100">
        <f t="shared" si="279"/>
        <v>1.2395729332388472</v>
      </c>
    </row>
    <row r="927" spans="1:34">
      <c r="A927" s="20">
        <v>2030</v>
      </c>
      <c r="B927" s="20">
        <v>31</v>
      </c>
      <c r="C927" s="20" t="s">
        <v>54</v>
      </c>
      <c r="D927" s="24">
        <v>15.21766</v>
      </c>
      <c r="E927" s="24">
        <v>17.844150284736799</v>
      </c>
      <c r="F927" s="24">
        <v>22.290416109999999</v>
      </c>
      <c r="G927" s="23">
        <v>32503.933000000001</v>
      </c>
      <c r="H927" s="23">
        <v>31424.047500000001</v>
      </c>
      <c r="I927" s="92">
        <v>35749.597900000001</v>
      </c>
      <c r="J927" s="93">
        <v>7.7572104270000004</v>
      </c>
      <c r="K927" s="94">
        <f t="shared" si="265"/>
        <v>-2.8113951809020001</v>
      </c>
      <c r="L927" s="94">
        <f t="shared" si="266"/>
        <v>-4.2606400000000004</v>
      </c>
      <c r="M927" s="94">
        <f t="shared" si="267"/>
        <v>-0.76986801988468445</v>
      </c>
      <c r="N927" s="94">
        <f t="shared" si="268"/>
        <v>-8.4692773786684605E-2</v>
      </c>
      <c r="O927" s="95">
        <v>30</v>
      </c>
      <c r="P927" s="96">
        <f t="shared" si="272"/>
        <v>15.634816394347991</v>
      </c>
      <c r="Q927" s="97">
        <v>2.96650998311069</v>
      </c>
      <c r="R927" s="97">
        <v>1.4840384693161599E-2</v>
      </c>
      <c r="S927" s="96">
        <f t="shared" si="273"/>
        <v>7.8215374706330901E-2</v>
      </c>
      <c r="T927" s="98">
        <v>1943833</v>
      </c>
      <c r="U927" s="99">
        <f t="shared" si="274"/>
        <v>303914.7205627464</v>
      </c>
      <c r="V927" s="100">
        <f t="shared" si="269"/>
        <v>0.6507785349497317</v>
      </c>
      <c r="W927" s="97">
        <v>3.5282365329754901</v>
      </c>
      <c r="X927" s="97">
        <v>4.2338838395705878</v>
      </c>
      <c r="Y927" s="96">
        <f t="shared" si="275"/>
        <v>6.5179478921942424E-2</v>
      </c>
      <c r="Z927" s="100">
        <f t="shared" si="270"/>
        <v>0.5423154457914432</v>
      </c>
      <c r="AA927" s="93">
        <v>29.645316370918401</v>
      </c>
      <c r="AB927" s="95">
        <v>80</v>
      </c>
      <c r="AC927" s="114">
        <f t="shared" si="276"/>
        <v>80</v>
      </c>
      <c r="AD927" s="79">
        <f t="shared" si="281"/>
        <v>32.260163230790809</v>
      </c>
      <c r="AE927" s="79">
        <f t="shared" si="271"/>
        <v>32.260163230790809</v>
      </c>
      <c r="AF927" s="80">
        <f t="shared" si="277"/>
        <v>627083.69873397786</v>
      </c>
      <c r="AG927" s="96">
        <f t="shared" si="278"/>
        <v>0.16138601768907607</v>
      </c>
      <c r="AH927" s="100">
        <f t="shared" si="279"/>
        <v>1.3427865882814387</v>
      </c>
    </row>
    <row r="928" spans="1:34">
      <c r="A928" s="20">
        <v>2031</v>
      </c>
      <c r="B928" s="20">
        <v>32</v>
      </c>
      <c r="C928" s="20" t="s">
        <v>54</v>
      </c>
      <c r="D928" s="24">
        <v>15.91822</v>
      </c>
      <c r="E928" s="24">
        <v>18.226479188421099</v>
      </c>
      <c r="F928" s="24">
        <v>20.95522807</v>
      </c>
      <c r="G928" s="23">
        <v>32803.765899999999</v>
      </c>
      <c r="H928" s="23">
        <v>31642.5635</v>
      </c>
      <c r="I928" s="92">
        <v>36309.028899999998</v>
      </c>
      <c r="J928" s="93">
        <v>7.7572104270000004</v>
      </c>
      <c r="K928" s="94">
        <f t="shared" si="265"/>
        <v>-2.8373289277546001</v>
      </c>
      <c r="L928" s="94">
        <f t="shared" si="266"/>
        <v>-4.3980800000000002</v>
      </c>
      <c r="M928" s="94">
        <f t="shared" si="267"/>
        <v>-0.7863632181052399</v>
      </c>
      <c r="N928" s="94">
        <f t="shared" si="268"/>
        <v>-0.26456171885983937</v>
      </c>
      <c r="O928" s="95">
        <v>30</v>
      </c>
      <c r="P928" s="96">
        <f t="shared" si="272"/>
        <v>16.972719925637577</v>
      </c>
      <c r="Q928" s="97">
        <v>2.96650998311069</v>
      </c>
      <c r="R928" s="97">
        <v>1.4840384693161599E-2</v>
      </c>
      <c r="S928" s="96">
        <f t="shared" si="273"/>
        <v>8.4908425867364509E-2</v>
      </c>
      <c r="T928" s="98">
        <v>1943833</v>
      </c>
      <c r="U928" s="99">
        <f t="shared" si="274"/>
        <v>329921.33091211866</v>
      </c>
      <c r="V928" s="100">
        <f t="shared" si="269"/>
        <v>0.7064669983148314</v>
      </c>
      <c r="W928" s="97">
        <v>3.5282365329754901</v>
      </c>
      <c r="X928" s="97">
        <v>4.5867074928681371</v>
      </c>
      <c r="Y928" s="96">
        <f t="shared" si="275"/>
        <v>6.5314173744126541E-2</v>
      </c>
      <c r="Z928" s="100">
        <f t="shared" si="270"/>
        <v>0.54343615254987032</v>
      </c>
      <c r="AA928" s="93">
        <v>30.7704584062649</v>
      </c>
      <c r="AB928" s="95">
        <v>90</v>
      </c>
      <c r="AC928" s="114">
        <f t="shared" si="276"/>
        <v>90</v>
      </c>
      <c r="AD928" s="79">
        <f t="shared" si="281"/>
        <v>35.374953009892444</v>
      </c>
      <c r="AE928" s="79">
        <f t="shared" si="271"/>
        <v>35.374953009892444</v>
      </c>
      <c r="AF928" s="80">
        <f t="shared" si="277"/>
        <v>687630.01034078258</v>
      </c>
      <c r="AG928" s="96">
        <f t="shared" si="278"/>
        <v>0.17696819298036728</v>
      </c>
      <c r="AH928" s="100">
        <f t="shared" si="279"/>
        <v>1.4724355894588965</v>
      </c>
    </row>
    <row r="929" spans="1:34">
      <c r="A929" s="20">
        <v>2032</v>
      </c>
      <c r="B929" s="20">
        <v>33</v>
      </c>
      <c r="C929" s="20" t="s">
        <v>54</v>
      </c>
      <c r="D929" s="24">
        <v>15.98089</v>
      </c>
      <c r="E929" s="24">
        <v>18.782271268421098</v>
      </c>
      <c r="F929" s="24">
        <v>23.119672820000002</v>
      </c>
      <c r="G929" s="23">
        <v>33106.364699999998</v>
      </c>
      <c r="H929" s="23">
        <v>31862.598900000001</v>
      </c>
      <c r="I929" s="92">
        <v>36877.2143</v>
      </c>
      <c r="J929" s="93">
        <v>7.7572104270000004</v>
      </c>
      <c r="K929" s="94">
        <f t="shared" si="265"/>
        <v>-2.8635019083617999</v>
      </c>
      <c r="L929" s="94">
        <f t="shared" si="266"/>
        <v>-4.53552</v>
      </c>
      <c r="M929" s="94">
        <f t="shared" si="267"/>
        <v>-0.81034231160475989</v>
      </c>
      <c r="N929" s="94">
        <f t="shared" si="268"/>
        <v>-0.45215379296655889</v>
      </c>
      <c r="O929" s="95">
        <v>30</v>
      </c>
      <c r="P929" s="96">
        <f t="shared" si="272"/>
        <v>18.334535859887389</v>
      </c>
      <c r="Q929" s="97">
        <v>2.96650998311069</v>
      </c>
      <c r="R929" s="97">
        <v>1.4840384693161599E-2</v>
      </c>
      <c r="S929" s="96">
        <f t="shared" si="273"/>
        <v>9.1721102197667076E-2</v>
      </c>
      <c r="T929" s="98">
        <v>1943833</v>
      </c>
      <c r="U929" s="99">
        <f t="shared" si="274"/>
        <v>356392.75844132481</v>
      </c>
      <c r="V929" s="100">
        <f t="shared" si="269"/>
        <v>0.76315078379776624</v>
      </c>
      <c r="W929" s="97">
        <v>3.5282365329754901</v>
      </c>
      <c r="X929" s="97">
        <v>4.5867074928681371</v>
      </c>
      <c r="Y929" s="96">
        <f t="shared" si="275"/>
        <v>7.0554693998205464E-2</v>
      </c>
      <c r="Z929" s="100">
        <f t="shared" si="270"/>
        <v>0.58703906445982001</v>
      </c>
      <c r="AA929" s="93">
        <v>31.895600441611801</v>
      </c>
      <c r="AB929" s="95">
        <v>90</v>
      </c>
      <c r="AC929" s="114">
        <f t="shared" si="276"/>
        <v>90</v>
      </c>
      <c r="AD929" s="79">
        <f t="shared" si="281"/>
        <v>38.479900930893898</v>
      </c>
      <c r="AE929" s="79">
        <f t="shared" si="271"/>
        <v>38.479900930893898</v>
      </c>
      <c r="AF929" s="80">
        <f t="shared" si="277"/>
        <v>747985.01266202272</v>
      </c>
      <c r="AG929" s="96">
        <f t="shared" si="278"/>
        <v>0.19250113298806473</v>
      </c>
      <c r="AH929" s="100">
        <f t="shared" si="279"/>
        <v>1.601674936321646</v>
      </c>
    </row>
    <row r="930" spans="1:34">
      <c r="A930" s="20">
        <v>2033</v>
      </c>
      <c r="B930" s="20">
        <v>34</v>
      </c>
      <c r="C930" s="20" t="s">
        <v>54</v>
      </c>
      <c r="D930" s="24">
        <v>16.282779999999999</v>
      </c>
      <c r="E930" s="24">
        <v>19.195603833684199</v>
      </c>
      <c r="F930" s="24">
        <v>23.05667935</v>
      </c>
      <c r="G930" s="23">
        <v>33411.754699999998</v>
      </c>
      <c r="H930" s="23">
        <v>32084.164499999999</v>
      </c>
      <c r="I930" s="92">
        <v>37454.290999999997</v>
      </c>
      <c r="J930" s="93">
        <v>7.7572104270000004</v>
      </c>
      <c r="K930" s="94">
        <f t="shared" si="265"/>
        <v>-2.8899163110217998</v>
      </c>
      <c r="L930" s="94">
        <f t="shared" si="266"/>
        <v>-4.6729599999999998</v>
      </c>
      <c r="M930" s="94">
        <f t="shared" si="267"/>
        <v>-0.82817513180047109</v>
      </c>
      <c r="N930" s="94">
        <f t="shared" si="268"/>
        <v>-0.63384101582227026</v>
      </c>
      <c r="O930" s="95">
        <v>30</v>
      </c>
      <c r="P930" s="96">
        <f t="shared" si="272"/>
        <v>19.600796699296406</v>
      </c>
      <c r="Q930" s="97">
        <v>2.96650998311069</v>
      </c>
      <c r="R930" s="97">
        <v>1.4840384693161599E-2</v>
      </c>
      <c r="S930" s="96">
        <f t="shared" si="273"/>
        <v>9.8055750685520957E-2</v>
      </c>
      <c r="T930" s="98">
        <v>1943833</v>
      </c>
      <c r="U930" s="99">
        <f t="shared" si="274"/>
        <v>381006.75450383429</v>
      </c>
      <c r="V930" s="100">
        <f t="shared" si="269"/>
        <v>0.81585721495436836</v>
      </c>
      <c r="W930" s="97">
        <v>3.5282365329754901</v>
      </c>
      <c r="X930" s="97">
        <v>4.5867074928681371</v>
      </c>
      <c r="Y930" s="96">
        <f t="shared" si="275"/>
        <v>7.5427500527323804E-2</v>
      </c>
      <c r="Z930" s="100">
        <f t="shared" si="270"/>
        <v>0.62758247304182169</v>
      </c>
      <c r="AA930" s="93">
        <v>33.020742476958702</v>
      </c>
      <c r="AB930" s="95">
        <v>90</v>
      </c>
      <c r="AC930" s="114">
        <f t="shared" si="276"/>
        <v>90</v>
      </c>
      <c r="AD930" s="79">
        <f t="shared" si="281"/>
        <v>41.455539495994152</v>
      </c>
      <c r="AE930" s="79">
        <f t="shared" si="271"/>
        <v>41.455539495994152</v>
      </c>
      <c r="AF930" s="80">
        <f t="shared" si="277"/>
        <v>805826.45705116808</v>
      </c>
      <c r="AG930" s="96">
        <f t="shared" si="278"/>
        <v>0.20738718470045076</v>
      </c>
      <c r="AH930" s="100">
        <f t="shared" si="279"/>
        <v>1.7255319524255197</v>
      </c>
    </row>
    <row r="931" spans="1:34">
      <c r="A931" s="20">
        <v>2034</v>
      </c>
      <c r="B931" s="20">
        <v>35</v>
      </c>
      <c r="C931" s="20" t="s">
        <v>54</v>
      </c>
      <c r="D931" s="24">
        <v>15.69519</v>
      </c>
      <c r="E931" s="24">
        <v>18.859824657894698</v>
      </c>
      <c r="F931" s="24">
        <v>23.232696659999998</v>
      </c>
      <c r="G931" s="23">
        <v>33719.961799999997</v>
      </c>
      <c r="H931" s="23">
        <v>32307.270799999998</v>
      </c>
      <c r="I931" s="92">
        <v>38040.398099999999</v>
      </c>
      <c r="J931" s="93">
        <v>7.7572104270000004</v>
      </c>
      <c r="K931" s="94">
        <f t="shared" si="265"/>
        <v>-2.9165743759292</v>
      </c>
      <c r="L931" s="94">
        <f t="shared" si="266"/>
        <v>-4.8104000000000005</v>
      </c>
      <c r="M931" s="94">
        <f t="shared" si="267"/>
        <v>-0.81368827504020891</v>
      </c>
      <c r="N931" s="94">
        <f t="shared" si="268"/>
        <v>-0.7834522239694085</v>
      </c>
      <c r="O931" s="95">
        <v>30</v>
      </c>
      <c r="P931" s="96">
        <f t="shared" si="272"/>
        <v>20.592710096356647</v>
      </c>
      <c r="Q931" s="97">
        <v>2.96650998311069</v>
      </c>
      <c r="R931" s="97">
        <v>1.4840384693161599E-2</v>
      </c>
      <c r="S931" s="96">
        <f t="shared" si="273"/>
        <v>0.10301793738925114</v>
      </c>
      <c r="T931" s="98">
        <v>1943833</v>
      </c>
      <c r="U931" s="99">
        <f t="shared" si="274"/>
        <v>400287.89444731228</v>
      </c>
      <c r="V931" s="100">
        <f t="shared" si="269"/>
        <v>0.85714429700601502</v>
      </c>
      <c r="W931" s="97">
        <v>3.5282365329754901</v>
      </c>
      <c r="X931" s="97">
        <v>4.5867074928681371</v>
      </c>
      <c r="Y931" s="96">
        <f t="shared" si="275"/>
        <v>7.9244567222500881E-2</v>
      </c>
      <c r="Z931" s="100">
        <f t="shared" si="270"/>
        <v>0.65934176692770374</v>
      </c>
      <c r="AA931" s="93">
        <v>34.145884512305699</v>
      </c>
      <c r="AB931" s="95">
        <v>90</v>
      </c>
      <c r="AC931" s="114">
        <f t="shared" si="276"/>
        <v>90</v>
      </c>
      <c r="AD931" s="79">
        <f t="shared" si="281"/>
        <v>44.123076357685228</v>
      </c>
      <c r="AE931" s="79">
        <f t="shared" si="271"/>
        <v>44.123076357685228</v>
      </c>
      <c r="AF931" s="80">
        <f t="shared" si="277"/>
        <v>857678.91885588353</v>
      </c>
      <c r="AG931" s="96">
        <f t="shared" si="278"/>
        <v>0.22073191417585042</v>
      </c>
      <c r="AH931" s="100">
        <f t="shared" si="279"/>
        <v>1.8365646429918945</v>
      </c>
    </row>
    <row r="932" spans="1:34">
      <c r="A932" s="20">
        <v>2035</v>
      </c>
      <c r="B932" s="20">
        <v>36</v>
      </c>
      <c r="C932" s="20" t="s">
        <v>54</v>
      </c>
      <c r="D932" s="24">
        <v>16.95243</v>
      </c>
      <c r="E932" s="24">
        <v>19.212604562105302</v>
      </c>
      <c r="F932" s="24">
        <v>21.939250000000001</v>
      </c>
      <c r="G932" s="23">
        <v>34031.012000000002</v>
      </c>
      <c r="H932" s="23">
        <v>32531.928500000002</v>
      </c>
      <c r="I932" s="92">
        <v>38635.677000000003</v>
      </c>
      <c r="J932" s="93">
        <v>7.7572104270000004</v>
      </c>
      <c r="K932" s="94">
        <f t="shared" si="265"/>
        <v>-2.9434783519280003</v>
      </c>
      <c r="L932" s="94">
        <f t="shared" si="266"/>
        <v>-4.9478400000000002</v>
      </c>
      <c r="M932" s="94">
        <f t="shared" si="267"/>
        <v>-0.82890861122747117</v>
      </c>
      <c r="N932" s="94">
        <f t="shared" si="268"/>
        <v>-0.96301653615547134</v>
      </c>
      <c r="O932" s="95">
        <v>30</v>
      </c>
      <c r="P932" s="96">
        <f t="shared" si="272"/>
        <v>21.711760777069973</v>
      </c>
      <c r="Q932" s="97">
        <v>2.96650998311069</v>
      </c>
      <c r="R932" s="97">
        <v>1.4840384693161599E-2</v>
      </c>
      <c r="S932" s="96">
        <f t="shared" si="273"/>
        <v>0.10861614629044479</v>
      </c>
      <c r="T932" s="98">
        <v>1943833</v>
      </c>
      <c r="U932" s="99">
        <f t="shared" si="274"/>
        <v>422040.37086574256</v>
      </c>
      <c r="V932" s="100">
        <f t="shared" si="269"/>
        <v>0.90372330018461211</v>
      </c>
      <c r="W932" s="97">
        <v>3.5282365329754901</v>
      </c>
      <c r="X932" s="97">
        <v>4.5867074928681371</v>
      </c>
      <c r="Y932" s="96">
        <f t="shared" si="275"/>
        <v>8.3550881761880608E-2</v>
      </c>
      <c r="Z932" s="100">
        <f t="shared" si="270"/>
        <v>0.69517176937277847</v>
      </c>
      <c r="AA932" s="93">
        <v>35.271026547652603</v>
      </c>
      <c r="AB932" s="95">
        <v>90</v>
      </c>
      <c r="AC932" s="114">
        <f t="shared" si="276"/>
        <v>90</v>
      </c>
      <c r="AD932" s="79">
        <f t="shared" si="281"/>
        <v>46.88399624196898</v>
      </c>
      <c r="AE932" s="79">
        <f t="shared" si="271"/>
        <v>46.88399624196898</v>
      </c>
      <c r="AF932" s="80">
        <f t="shared" si="277"/>
        <v>911346.59067015292</v>
      </c>
      <c r="AG932" s="96">
        <f t="shared" si="278"/>
        <v>0.23454380539585082</v>
      </c>
      <c r="AH932" s="100">
        <f t="shared" si="279"/>
        <v>1.9514842782526762</v>
      </c>
    </row>
    <row r="933" spans="1:34">
      <c r="A933" s="20">
        <v>2036</v>
      </c>
      <c r="B933" s="20">
        <v>37</v>
      </c>
      <c r="C933" s="20" t="s">
        <v>54</v>
      </c>
      <c r="D933" s="24">
        <v>16.261230000000001</v>
      </c>
      <c r="E933" s="24">
        <v>18.368283074736802</v>
      </c>
      <c r="F933" s="24">
        <v>20.193302370000001</v>
      </c>
      <c r="G933" s="23">
        <v>34344.931499999999</v>
      </c>
      <c r="H933" s="23">
        <v>32758.148399999998</v>
      </c>
      <c r="I933" s="92">
        <v>39240.271099999998</v>
      </c>
      <c r="J933" s="93">
        <v>7.7572104270000004</v>
      </c>
      <c r="K933" s="94">
        <f t="shared" si="265"/>
        <v>-2.970630505161</v>
      </c>
      <c r="L933" s="94">
        <f t="shared" si="266"/>
        <v>-5.08528</v>
      </c>
      <c r="M933" s="94">
        <f t="shared" si="267"/>
        <v>-0.79248120497644459</v>
      </c>
      <c r="N933" s="94">
        <f t="shared" si="268"/>
        <v>-1.0911812831374443</v>
      </c>
      <c r="O933" s="95">
        <v>30</v>
      </c>
      <c r="P933" s="96">
        <f t="shared" si="272"/>
        <v>22.458122989519204</v>
      </c>
      <c r="Q933" s="97">
        <v>2.96650998311069</v>
      </c>
      <c r="R933" s="97">
        <v>1.4840384693161599E-2</v>
      </c>
      <c r="S933" s="96">
        <f t="shared" si="273"/>
        <v>0.11234992855183842</v>
      </c>
      <c r="T933" s="98">
        <v>1943833</v>
      </c>
      <c r="U933" s="99">
        <f t="shared" si="274"/>
        <v>436548.40585086087</v>
      </c>
      <c r="V933" s="100">
        <f t="shared" si="269"/>
        <v>0.93478963923897673</v>
      </c>
      <c r="W933" s="97">
        <v>3.5282365329754901</v>
      </c>
      <c r="X933" s="97">
        <v>4.5867074928681371</v>
      </c>
      <c r="Y933" s="96">
        <f t="shared" si="275"/>
        <v>8.6423021962952637E-2</v>
      </c>
      <c r="Z933" s="100">
        <f t="shared" si="270"/>
        <v>0.71906895326075126</v>
      </c>
      <c r="AA933" s="93">
        <v>36.396168582999501</v>
      </c>
      <c r="AB933" s="95">
        <v>90</v>
      </c>
      <c r="AC933" s="114">
        <f t="shared" si="276"/>
        <v>90</v>
      </c>
      <c r="AD933" s="79">
        <f t="shared" si="281"/>
        <v>49.238473396928221</v>
      </c>
      <c r="AE933" s="79">
        <f t="shared" si="271"/>
        <v>49.238473396928221</v>
      </c>
      <c r="AF933" s="80">
        <f t="shared" si="277"/>
        <v>957113.69458571181</v>
      </c>
      <c r="AG933" s="96">
        <f t="shared" si="278"/>
        <v>0.24632240952318843</v>
      </c>
      <c r="AH933" s="100">
        <f t="shared" si="279"/>
        <v>2.0494862729566816</v>
      </c>
    </row>
    <row r="934" spans="1:34">
      <c r="A934" s="20">
        <v>2037</v>
      </c>
      <c r="B934" s="20">
        <v>38</v>
      </c>
      <c r="C934" s="20" t="s">
        <v>54</v>
      </c>
      <c r="D934" s="24">
        <v>16.099540000000001</v>
      </c>
      <c r="E934" s="24">
        <v>18.401188426315802</v>
      </c>
      <c r="F934" s="24">
        <v>23.179659999999998</v>
      </c>
      <c r="G934" s="23">
        <v>34661.746700000003</v>
      </c>
      <c r="H934" s="23">
        <v>32985.941400000003</v>
      </c>
      <c r="I934" s="92">
        <v>39854.326300000001</v>
      </c>
      <c r="J934" s="93">
        <v>7.7572104270000004</v>
      </c>
      <c r="K934" s="94">
        <f t="shared" si="265"/>
        <v>-2.9980331190698002</v>
      </c>
      <c r="L934" s="94">
        <f t="shared" si="266"/>
        <v>-5.2227200000000007</v>
      </c>
      <c r="M934" s="94">
        <f t="shared" si="267"/>
        <v>-0.79390087346496896</v>
      </c>
      <c r="N934" s="94">
        <f t="shared" si="268"/>
        <v>-1.25744356553477</v>
      </c>
      <c r="O934" s="95">
        <v>30</v>
      </c>
      <c r="P934" s="96">
        <f t="shared" si="272"/>
        <v>23.357571537823414</v>
      </c>
      <c r="Q934" s="97">
        <v>2.96650998311069</v>
      </c>
      <c r="R934" s="97">
        <v>1.4840384693161599E-2</v>
      </c>
      <c r="S934" s="96">
        <f t="shared" si="273"/>
        <v>0.11684954680511775</v>
      </c>
      <c r="T934" s="98">
        <v>1943833</v>
      </c>
      <c r="U934" s="99">
        <f t="shared" si="274"/>
        <v>454032.183550819</v>
      </c>
      <c r="V934" s="100">
        <f t="shared" si="269"/>
        <v>0.97222799436668228</v>
      </c>
      <c r="W934" s="97">
        <v>3.5282365329754901</v>
      </c>
      <c r="X934" s="97">
        <v>4.5867074928681371</v>
      </c>
      <c r="Y934" s="96">
        <f t="shared" si="275"/>
        <v>8.9884266773167507E-2</v>
      </c>
      <c r="Z934" s="100">
        <f t="shared" si="270"/>
        <v>0.74786768797437098</v>
      </c>
      <c r="AA934" s="93">
        <v>37.521310618346398</v>
      </c>
      <c r="AB934" s="95">
        <v>90</v>
      </c>
      <c r="AC934" s="114">
        <f t="shared" si="276"/>
        <v>90</v>
      </c>
      <c r="AD934" s="79">
        <f t="shared" si="281"/>
        <v>51.71228262668204</v>
      </c>
      <c r="AE934" s="79">
        <f t="shared" si="271"/>
        <v>51.71228262668204</v>
      </c>
      <c r="AF934" s="80">
        <f t="shared" si="277"/>
        <v>1005200.4147507123</v>
      </c>
      <c r="AG934" s="96">
        <f t="shared" si="278"/>
        <v>0.25869798918954906</v>
      </c>
      <c r="AH934" s="100">
        <f t="shared" si="279"/>
        <v>2.1524553073014854</v>
      </c>
    </row>
    <row r="935" spans="1:34">
      <c r="A935" s="20">
        <v>2038</v>
      </c>
      <c r="B935" s="20">
        <v>39</v>
      </c>
      <c r="C935" s="20" t="s">
        <v>54</v>
      </c>
      <c r="D935" s="24">
        <v>16.888929999999998</v>
      </c>
      <c r="E935" s="24">
        <v>18.4871646573684</v>
      </c>
      <c r="F935" s="24">
        <v>20.85305</v>
      </c>
      <c r="G935" s="23">
        <v>34981.484400000001</v>
      </c>
      <c r="H935" s="23">
        <v>33215.318399999996</v>
      </c>
      <c r="I935" s="92">
        <v>40477.990599999997</v>
      </c>
      <c r="J935" s="93">
        <v>7.7572104270000004</v>
      </c>
      <c r="K935" s="94">
        <f t="shared" si="265"/>
        <v>-3.0256885116936001</v>
      </c>
      <c r="L935" s="94">
        <f t="shared" si="266"/>
        <v>-5.3601600000000005</v>
      </c>
      <c r="M935" s="94">
        <f t="shared" si="267"/>
        <v>-0.79761023197750225</v>
      </c>
      <c r="N935" s="94">
        <f t="shared" si="268"/>
        <v>-1.4262483166711024</v>
      </c>
      <c r="O935" s="95">
        <v>30</v>
      </c>
      <c r="P935" s="96">
        <f t="shared" si="272"/>
        <v>24.189482607199718</v>
      </c>
      <c r="Q935" s="97">
        <v>2.96650998311069</v>
      </c>
      <c r="R935" s="97">
        <v>1.4840384693161599E-2</v>
      </c>
      <c r="S935" s="96">
        <f t="shared" si="273"/>
        <v>0.12101129929215906</v>
      </c>
      <c r="T935" s="98">
        <v>1943833</v>
      </c>
      <c r="U935" s="99">
        <f t="shared" si="274"/>
        <v>470203.14544800849</v>
      </c>
      <c r="V935" s="100">
        <f t="shared" si="269"/>
        <v>1.0068551913405392</v>
      </c>
      <c r="W935" s="97">
        <v>3.5282365329754901</v>
      </c>
      <c r="X935" s="97">
        <v>4.5867074928681371</v>
      </c>
      <c r="Y935" s="96">
        <f t="shared" si="275"/>
        <v>9.3085614840122344E-2</v>
      </c>
      <c r="Z935" s="100">
        <f t="shared" si="270"/>
        <v>0.77450399333887632</v>
      </c>
      <c r="AA935" s="93">
        <v>38.646452653693402</v>
      </c>
      <c r="AB935" s="95">
        <v>90</v>
      </c>
      <c r="AC935" s="114">
        <f t="shared" si="276"/>
        <v>90</v>
      </c>
      <c r="AD935" s="79">
        <f t="shared" si="281"/>
        <v>54.084800116447539</v>
      </c>
      <c r="AE935" s="79">
        <f t="shared" si="271"/>
        <v>54.084800116447539</v>
      </c>
      <c r="AF935" s="80">
        <f t="shared" si="277"/>
        <v>1051318.1926475456</v>
      </c>
      <c r="AG935" s="96">
        <f t="shared" si="278"/>
        <v>0.27056684263680891</v>
      </c>
      <c r="AH935" s="100">
        <f t="shared" si="279"/>
        <v>2.2512082070598955</v>
      </c>
    </row>
    <row r="936" spans="1:34">
      <c r="A936" s="20">
        <v>2039</v>
      </c>
      <c r="B936" s="20">
        <v>40</v>
      </c>
      <c r="C936" s="20" t="s">
        <v>54</v>
      </c>
      <c r="D936" s="24">
        <v>16.039929999999998</v>
      </c>
      <c r="E936" s="24">
        <v>19.170952954736801</v>
      </c>
      <c r="F936" s="24">
        <v>22.214860000000002</v>
      </c>
      <c r="G936" s="23">
        <v>35304.171499999997</v>
      </c>
      <c r="H936" s="23">
        <v>33446.290500000003</v>
      </c>
      <c r="I936" s="92">
        <v>41111.414400000001</v>
      </c>
      <c r="J936" s="93">
        <v>7.7572104270000004</v>
      </c>
      <c r="K936" s="94">
        <f t="shared" si="265"/>
        <v>-3.0535990097209997</v>
      </c>
      <c r="L936" s="94">
        <f t="shared" si="266"/>
        <v>-5.4976000000000003</v>
      </c>
      <c r="M936" s="94">
        <f t="shared" si="267"/>
        <v>-0.82711159427916459</v>
      </c>
      <c r="N936" s="94">
        <f t="shared" si="268"/>
        <v>-1.6211001770001636</v>
      </c>
      <c r="O936" s="95">
        <v>30</v>
      </c>
      <c r="P936" s="96">
        <f t="shared" si="272"/>
        <v>25.048404053454139</v>
      </c>
      <c r="Q936" s="97">
        <v>2.96650998311069</v>
      </c>
      <c r="R936" s="97">
        <v>1.4840384693161599E-2</v>
      </c>
      <c r="S936" s="96">
        <f t="shared" si="273"/>
        <v>0.1253081750000426</v>
      </c>
      <c r="T936" s="98">
        <v>1943833</v>
      </c>
      <c r="U936" s="99">
        <f t="shared" si="274"/>
        <v>486899.14396437921</v>
      </c>
      <c r="V936" s="100">
        <f t="shared" si="269"/>
        <v>1.0426066594954468</v>
      </c>
      <c r="W936" s="97">
        <v>3.5282365329754901</v>
      </c>
      <c r="X936" s="97">
        <v>4.5867074928681371</v>
      </c>
      <c r="Y936" s="96">
        <f t="shared" si="275"/>
        <v>9.6390903846186621E-2</v>
      </c>
      <c r="Z936" s="100">
        <f t="shared" si="270"/>
        <v>0.80200512268880519</v>
      </c>
      <c r="AA936" s="93">
        <v>39.771594689040299</v>
      </c>
      <c r="AB936" s="95">
        <v>90</v>
      </c>
      <c r="AC936" s="114">
        <f t="shared" si="276"/>
        <v>90</v>
      </c>
      <c r="AD936" s="79">
        <f t="shared" si="281"/>
        <v>56.450573722030754</v>
      </c>
      <c r="AE936" s="79">
        <f t="shared" si="271"/>
        <v>56.450573722030754</v>
      </c>
      <c r="AF936" s="80">
        <f t="shared" si="277"/>
        <v>1097304.8806981621</v>
      </c>
      <c r="AG936" s="96">
        <f t="shared" si="278"/>
        <v>0.28240195885204833</v>
      </c>
      <c r="AH936" s="100">
        <f t="shared" si="279"/>
        <v>2.3496804015668142</v>
      </c>
    </row>
    <row r="937" spans="1:34">
      <c r="A937" s="20">
        <v>2040</v>
      </c>
      <c r="B937" s="20">
        <v>41</v>
      </c>
      <c r="C937" s="20" t="s">
        <v>54</v>
      </c>
      <c r="D937" s="24">
        <v>15.47105</v>
      </c>
      <c r="E937" s="24">
        <v>19.270099420000001</v>
      </c>
      <c r="F937" s="24">
        <v>22.49258</v>
      </c>
      <c r="G937" s="23">
        <v>35629.835200000001</v>
      </c>
      <c r="H937" s="23">
        <v>33678.868699999999</v>
      </c>
      <c r="I937" s="92">
        <v>41754.750399999997</v>
      </c>
      <c r="J937" s="93">
        <v>7.7572104270000004</v>
      </c>
      <c r="K937" s="94">
        <f t="shared" si="265"/>
        <v>-3.0817669657888001</v>
      </c>
      <c r="L937" s="94">
        <f t="shared" si="266"/>
        <v>-5.63504</v>
      </c>
      <c r="M937" s="94">
        <f t="shared" si="267"/>
        <v>-0.83138916937648011</v>
      </c>
      <c r="N937" s="94">
        <f t="shared" si="268"/>
        <v>-1.7909857081652798</v>
      </c>
      <c r="O937" s="95">
        <v>30</v>
      </c>
      <c r="P937" s="96">
        <f t="shared" si="272"/>
        <v>25.711442541158359</v>
      </c>
      <c r="Q937" s="97">
        <v>2.96650998311069</v>
      </c>
      <c r="R937" s="97">
        <v>1.4840384693161599E-2</v>
      </c>
      <c r="S937" s="96">
        <f t="shared" si="273"/>
        <v>0.1286251185734415</v>
      </c>
      <c r="T937" s="98">
        <v>1943833</v>
      </c>
      <c r="U937" s="99">
        <f t="shared" si="274"/>
        <v>499787.50489107473</v>
      </c>
      <c r="V937" s="100">
        <f t="shared" si="269"/>
        <v>1.0702047588117534</v>
      </c>
      <c r="W937" s="97">
        <v>3.5282365329754901</v>
      </c>
      <c r="X937" s="97">
        <v>4.5867074928681371</v>
      </c>
      <c r="Y937" s="96">
        <f t="shared" si="275"/>
        <v>9.8942398902647319E-2</v>
      </c>
      <c r="Z937" s="100">
        <f t="shared" si="270"/>
        <v>0.8232344298551949</v>
      </c>
      <c r="AA937" s="93">
        <v>40.896736724387203</v>
      </c>
      <c r="AB937" s="95">
        <v>90</v>
      </c>
      <c r="AC937" s="114">
        <f t="shared" si="276"/>
        <v>90</v>
      </c>
      <c r="AD937" s="79">
        <f t="shared" si="281"/>
        <v>58.586710108003359</v>
      </c>
      <c r="AE937" s="79">
        <f t="shared" si="271"/>
        <v>58.586710108003359</v>
      </c>
      <c r="AF937" s="80">
        <f t="shared" si="277"/>
        <v>1138827.8046937049</v>
      </c>
      <c r="AG937" s="96">
        <f t="shared" si="278"/>
        <v>0.29308828247994034</v>
      </c>
      <c r="AH937" s="100">
        <f t="shared" si="279"/>
        <v>2.4385942508025882</v>
      </c>
    </row>
    <row r="938" spans="1:34">
      <c r="A938" s="20">
        <v>2041</v>
      </c>
      <c r="B938" s="20">
        <v>42</v>
      </c>
      <c r="C938" s="20" t="s">
        <v>54</v>
      </c>
      <c r="D938" s="24">
        <v>16.208760000000002</v>
      </c>
      <c r="E938" s="24">
        <v>19.012060696842099</v>
      </c>
      <c r="F938" s="24">
        <v>24.30904683</v>
      </c>
      <c r="G938" s="23">
        <v>35958.503100000002</v>
      </c>
      <c r="H938" s="23">
        <v>33913.064200000001</v>
      </c>
      <c r="I938" s="92">
        <v>42408.153700000003</v>
      </c>
      <c r="J938" s="93">
        <v>7.7572104270000004</v>
      </c>
      <c r="K938" s="94">
        <f t="shared" si="265"/>
        <v>-3.1101947671314001</v>
      </c>
      <c r="L938" s="94">
        <f t="shared" si="266"/>
        <v>-5.7724799999999998</v>
      </c>
      <c r="M938" s="94">
        <f t="shared" si="267"/>
        <v>-0.82025634670455549</v>
      </c>
      <c r="N938" s="94">
        <f t="shared" si="268"/>
        <v>-1.9457206868359549</v>
      </c>
      <c r="O938" s="95">
        <v>30</v>
      </c>
      <c r="P938" s="96">
        <f t="shared" si="272"/>
        <v>26.249378282922628</v>
      </c>
      <c r="Q938" s="97">
        <v>2.96650998311069</v>
      </c>
      <c r="R938" s="97">
        <v>1.4840384693161599E-2</v>
      </c>
      <c r="S938" s="96">
        <f t="shared" si="273"/>
        <v>0.13131621801131085</v>
      </c>
      <c r="T938" s="98">
        <v>1943833</v>
      </c>
      <c r="U938" s="99">
        <f t="shared" si="274"/>
        <v>510244.07735828339</v>
      </c>
      <c r="V938" s="100">
        <f t="shared" si="269"/>
        <v>1.0925956219400854</v>
      </c>
      <c r="W938" s="97">
        <v>3.5282365329754901</v>
      </c>
      <c r="X938" s="97">
        <v>4.9395311461656854</v>
      </c>
      <c r="Y938" s="96">
        <f t="shared" si="275"/>
        <v>9.379729857950779E-2</v>
      </c>
      <c r="Z938" s="100">
        <f t="shared" si="270"/>
        <v>0.78042544424291838</v>
      </c>
      <c r="AA938" s="93">
        <v>42.021878759734101</v>
      </c>
      <c r="AB938" s="95">
        <v>100</v>
      </c>
      <c r="AC938" s="114">
        <f t="shared" si="276"/>
        <v>100</v>
      </c>
      <c r="AD938" s="79">
        <f t="shared" si="281"/>
        <v>60.863989486975598</v>
      </c>
      <c r="AE938" s="79">
        <f t="shared" si="271"/>
        <v>60.863989486975598</v>
      </c>
      <c r="AF938" s="80">
        <f t="shared" si="277"/>
        <v>1183094.3127643624</v>
      </c>
      <c r="AG938" s="96">
        <f t="shared" si="278"/>
        <v>0.30448069384216803</v>
      </c>
      <c r="AH938" s="100">
        <f t="shared" si="279"/>
        <v>2.5333829902760199</v>
      </c>
    </row>
    <row r="939" spans="1:34">
      <c r="A939" s="20">
        <v>2042</v>
      </c>
      <c r="B939" s="20">
        <v>43</v>
      </c>
      <c r="C939" s="20" t="s">
        <v>54</v>
      </c>
      <c r="D939" s="24">
        <v>15.34956</v>
      </c>
      <c r="E939" s="24">
        <v>18.566399886842099</v>
      </c>
      <c r="F939" s="24">
        <v>21.467829999999999</v>
      </c>
      <c r="G939" s="23">
        <v>36290.202700000002</v>
      </c>
      <c r="H939" s="23">
        <v>34148.888200000001</v>
      </c>
      <c r="I939" s="92">
        <v>43071.781799999997</v>
      </c>
      <c r="J939" s="93">
        <v>7.7572104270000004</v>
      </c>
      <c r="K939" s="94">
        <f t="shared" si="265"/>
        <v>-3.1388847923338004</v>
      </c>
      <c r="L939" s="94">
        <f t="shared" si="266"/>
        <v>-5.9099200000000005</v>
      </c>
      <c r="M939" s="94">
        <f t="shared" si="267"/>
        <v>-0.80102875671791551</v>
      </c>
      <c r="N939" s="94">
        <f t="shared" si="268"/>
        <v>-2.092623122051716</v>
      </c>
      <c r="O939" s="95">
        <v>30</v>
      </c>
      <c r="P939" s="96">
        <f t="shared" si="272"/>
        <v>26.705523451983666</v>
      </c>
      <c r="Q939" s="97">
        <v>2.96650998311069</v>
      </c>
      <c r="R939" s="97">
        <v>1.4840384693161599E-2</v>
      </c>
      <c r="S939" s="96">
        <f t="shared" si="273"/>
        <v>0.1335981485705651</v>
      </c>
      <c r="T939" s="98">
        <v>1943833</v>
      </c>
      <c r="U939" s="99">
        <f t="shared" si="274"/>
        <v>519110.77768239769</v>
      </c>
      <c r="V939" s="100">
        <f t="shared" si="269"/>
        <v>1.1115820607545035</v>
      </c>
      <c r="W939" s="97">
        <v>3.5282365329754901</v>
      </c>
      <c r="X939" s="97">
        <v>4.9395311461656854</v>
      </c>
      <c r="Y939" s="96">
        <f t="shared" si="275"/>
        <v>9.5427248978975088E-2</v>
      </c>
      <c r="Z939" s="100">
        <f t="shared" si="270"/>
        <v>0.79398718625321663</v>
      </c>
      <c r="AA939" s="93">
        <v>43.147020795081097</v>
      </c>
      <c r="AB939" s="95">
        <v>100</v>
      </c>
      <c r="AC939" s="114">
        <f t="shared" si="276"/>
        <v>100</v>
      </c>
      <c r="AD939" s="79">
        <f t="shared" si="281"/>
        <v>63.025724032184208</v>
      </c>
      <c r="AE939" s="79">
        <f t="shared" si="271"/>
        <v>63.025724032184208</v>
      </c>
      <c r="AF939" s="80">
        <f t="shared" si="277"/>
        <v>1225114.8222265271</v>
      </c>
      <c r="AG939" s="96">
        <f t="shared" si="278"/>
        <v>0.31529507587291794</v>
      </c>
      <c r="AH939" s="100">
        <f t="shared" si="279"/>
        <v>2.6233623290029935</v>
      </c>
    </row>
    <row r="940" spans="1:34">
      <c r="A940" s="20">
        <v>2043</v>
      </c>
      <c r="B940" s="20">
        <v>44</v>
      </c>
      <c r="C940" s="20" t="s">
        <v>54</v>
      </c>
      <c r="D940" s="24">
        <v>15.35256</v>
      </c>
      <c r="E940" s="24">
        <v>19.630513805789501</v>
      </c>
      <c r="F940" s="24">
        <v>24.33611213</v>
      </c>
      <c r="G940" s="23">
        <v>36624.962099999997</v>
      </c>
      <c r="H940" s="23">
        <v>34386.352099999996</v>
      </c>
      <c r="I940" s="92">
        <v>43745.794800000003</v>
      </c>
      <c r="J940" s="93">
        <v>7.7572104270000004</v>
      </c>
      <c r="K940" s="94">
        <f t="shared" si="265"/>
        <v>-3.1678394718773997</v>
      </c>
      <c r="L940" s="94">
        <f t="shared" si="266"/>
        <v>-6.0473600000000003</v>
      </c>
      <c r="M940" s="94">
        <f t="shared" si="267"/>
        <v>-0.84693888763698233</v>
      </c>
      <c r="N940" s="94">
        <f t="shared" si="268"/>
        <v>-2.3049279325143823</v>
      </c>
      <c r="O940" s="95">
        <v>30</v>
      </c>
      <c r="P940" s="96">
        <f t="shared" si="272"/>
        <v>27.278530401180863</v>
      </c>
      <c r="Q940" s="97">
        <v>2.96650998311069</v>
      </c>
      <c r="R940" s="97">
        <v>1.4840384693161599E-2</v>
      </c>
      <c r="S940" s="96">
        <f t="shared" si="273"/>
        <v>0.13646469667131492</v>
      </c>
      <c r="T940" s="98">
        <v>1943833</v>
      </c>
      <c r="U940" s="99">
        <f t="shared" si="274"/>
        <v>530249.07585318608</v>
      </c>
      <c r="V940" s="100">
        <f t="shared" si="269"/>
        <v>1.1354327164647535</v>
      </c>
      <c r="W940" s="97">
        <v>3.5282365329754901</v>
      </c>
      <c r="X940" s="97">
        <v>4.9395311461656854</v>
      </c>
      <c r="Y940" s="96">
        <f t="shared" si="275"/>
        <v>9.7474783336653534E-2</v>
      </c>
      <c r="Z940" s="100">
        <f t="shared" si="270"/>
        <v>0.81102336890339544</v>
      </c>
      <c r="AA940" s="93">
        <v>44.272162830427497</v>
      </c>
      <c r="AB940" s="95">
        <v>100</v>
      </c>
      <c r="AC940" s="114">
        <f t="shared" si="276"/>
        <v>100</v>
      </c>
      <c r="AD940" s="79">
        <f t="shared" si="281"/>
        <v>65.270566096468571</v>
      </c>
      <c r="AE940" s="79">
        <f t="shared" si="271"/>
        <v>65.270566096468571</v>
      </c>
      <c r="AF940" s="80">
        <f t="shared" si="277"/>
        <v>1268750.803069968</v>
      </c>
      <c r="AG940" s="96">
        <f t="shared" si="278"/>
        <v>0.32652521499230075</v>
      </c>
      <c r="AH940" s="100">
        <f t="shared" si="279"/>
        <v>2.7168009081932567</v>
      </c>
    </row>
    <row r="941" spans="1:34">
      <c r="A941" s="20">
        <v>2044</v>
      </c>
      <c r="B941" s="20">
        <v>45</v>
      </c>
      <c r="C941" s="20" t="s">
        <v>54</v>
      </c>
      <c r="D941" s="24">
        <v>16.991440000000001</v>
      </c>
      <c r="E941" s="24">
        <v>19.527632525263201</v>
      </c>
      <c r="F941" s="24">
        <v>21.477730000000001</v>
      </c>
      <c r="G941" s="23">
        <v>36962.809500000003</v>
      </c>
      <c r="H941" s="23">
        <v>34625.467299999997</v>
      </c>
      <c r="I941" s="92">
        <v>44430.355100000001</v>
      </c>
      <c r="J941" s="93">
        <v>7.7572104270000004</v>
      </c>
      <c r="K941" s="94">
        <f t="shared" si="265"/>
        <v>-3.1970612448930003</v>
      </c>
      <c r="L941" s="94">
        <f t="shared" si="266"/>
        <v>-6.1848000000000001</v>
      </c>
      <c r="M941" s="94">
        <f t="shared" si="267"/>
        <v>-0.84250017766995555</v>
      </c>
      <c r="N941" s="94">
        <f t="shared" si="268"/>
        <v>-2.4671509955629549</v>
      </c>
      <c r="O941" s="95">
        <v>30</v>
      </c>
      <c r="P941" s="96">
        <f t="shared" si="272"/>
        <v>27.654199730786893</v>
      </c>
      <c r="Q941" s="97">
        <v>2.96650998311069</v>
      </c>
      <c r="R941" s="97">
        <v>1.4840384693161599E-2</v>
      </c>
      <c r="S941" s="96">
        <f t="shared" si="273"/>
        <v>0.13834403549050525</v>
      </c>
      <c r="T941" s="98">
        <v>1943833</v>
      </c>
      <c r="U941" s="99">
        <f t="shared" si="274"/>
        <v>537551.46025294671</v>
      </c>
      <c r="V941" s="100">
        <f t="shared" si="269"/>
        <v>1.1510694549962615</v>
      </c>
      <c r="W941" s="97">
        <v>3.5282365329754901</v>
      </c>
      <c r="X941" s="97">
        <v>4.9395311461656854</v>
      </c>
      <c r="Y941" s="96">
        <f t="shared" si="275"/>
        <v>9.8817168207503761E-2</v>
      </c>
      <c r="Z941" s="100">
        <f t="shared" si="270"/>
        <v>0.82219246785447253</v>
      </c>
      <c r="AA941" s="93">
        <v>45.397304865774501</v>
      </c>
      <c r="AB941" s="95">
        <v>100</v>
      </c>
      <c r="AC941" s="114">
        <f t="shared" si="276"/>
        <v>100</v>
      </c>
      <c r="AD941" s="79">
        <f t="shared" si="281"/>
        <v>67.284316280101365</v>
      </c>
      <c r="AE941" s="79">
        <f t="shared" si="271"/>
        <v>67.284316280101365</v>
      </c>
      <c r="AF941" s="80">
        <f t="shared" si="277"/>
        <v>1307894.7436769828</v>
      </c>
      <c r="AG941" s="96">
        <f t="shared" si="278"/>
        <v>0.33659928437726139</v>
      </c>
      <c r="AH941" s="100">
        <f t="shared" si="279"/>
        <v>2.8006205937722353</v>
      </c>
    </row>
    <row r="942" spans="1:34">
      <c r="A942" s="20">
        <v>2045</v>
      </c>
      <c r="B942" s="20">
        <v>46</v>
      </c>
      <c r="C942" s="20" t="s">
        <v>54</v>
      </c>
      <c r="D942" s="24">
        <v>15.92601</v>
      </c>
      <c r="E942" s="24">
        <v>18.432338644736799</v>
      </c>
      <c r="F942" s="24">
        <v>20.617039999999999</v>
      </c>
      <c r="G942" s="23">
        <v>37303.773399999998</v>
      </c>
      <c r="H942" s="23">
        <v>34866.245199999998</v>
      </c>
      <c r="I942" s="92">
        <v>45125.627800000002</v>
      </c>
      <c r="J942" s="93">
        <v>7.7572104270000004</v>
      </c>
      <c r="K942" s="94">
        <f t="shared" si="265"/>
        <v>-3.2265525764595999</v>
      </c>
      <c r="L942" s="94">
        <f t="shared" si="266"/>
        <v>-6.3222400000000007</v>
      </c>
      <c r="M942" s="94">
        <f t="shared" si="267"/>
        <v>-0.79524481848852446</v>
      </c>
      <c r="N942" s="94">
        <f t="shared" si="268"/>
        <v>-2.5868269679481246</v>
      </c>
      <c r="O942" s="95">
        <v>30</v>
      </c>
      <c r="P942" s="96">
        <f t="shared" si="272"/>
        <v>27.900268763474028</v>
      </c>
      <c r="Q942" s="97">
        <v>2.96650998311069</v>
      </c>
      <c r="R942" s="97">
        <v>1.4840384693161599E-2</v>
      </c>
      <c r="S942" s="96">
        <f t="shared" si="273"/>
        <v>0.13957503054089843</v>
      </c>
      <c r="T942" s="98">
        <v>1943833</v>
      </c>
      <c r="U942" s="99">
        <f t="shared" si="274"/>
        <v>542334.63131310011</v>
      </c>
      <c r="V942" s="100">
        <f t="shared" si="269"/>
        <v>1.1613117527341821</v>
      </c>
      <c r="W942" s="97">
        <v>3.5282365329754901</v>
      </c>
      <c r="X942" s="97">
        <v>4.9395311461656854</v>
      </c>
      <c r="Y942" s="96">
        <f t="shared" si="275"/>
        <v>9.9696450386356023E-2</v>
      </c>
      <c r="Z942" s="100">
        <f t="shared" si="270"/>
        <v>0.82950839481013006</v>
      </c>
      <c r="AA942" s="93">
        <v>46.522446901121398</v>
      </c>
      <c r="AB942" s="95">
        <v>100</v>
      </c>
      <c r="AC942" s="114">
        <f t="shared" si="276"/>
        <v>100</v>
      </c>
      <c r="AD942" s="79">
        <f t="shared" si="281"/>
        <v>69.13471190575487</v>
      </c>
      <c r="AE942" s="79">
        <f t="shared" si="271"/>
        <v>69.13471190575487</v>
      </c>
      <c r="AF942" s="80">
        <f t="shared" si="277"/>
        <v>1343863.3444789918</v>
      </c>
      <c r="AG942" s="96">
        <f t="shared" si="278"/>
        <v>0.34585614954056221</v>
      </c>
      <c r="AH942" s="100">
        <f t="shared" si="279"/>
        <v>2.877640862125082</v>
      </c>
    </row>
    <row r="943" spans="1:34">
      <c r="A943" s="20">
        <v>2046</v>
      </c>
      <c r="B943" s="20">
        <v>47</v>
      </c>
      <c r="C943" s="20" t="s">
        <v>54</v>
      </c>
      <c r="D943" s="24">
        <v>16.45383</v>
      </c>
      <c r="E943" s="24">
        <v>19.192911051052601</v>
      </c>
      <c r="F943" s="24">
        <v>21.714923970000001</v>
      </c>
      <c r="G943" s="23">
        <v>37647.8825</v>
      </c>
      <c r="H943" s="23">
        <v>35108.697500000002</v>
      </c>
      <c r="I943" s="92">
        <v>45831.780599999998</v>
      </c>
      <c r="J943" s="93">
        <v>7.7572104270000004</v>
      </c>
      <c r="K943" s="94">
        <f t="shared" si="265"/>
        <v>-3.2563159489550002</v>
      </c>
      <c r="L943" s="94">
        <f t="shared" si="266"/>
        <v>-6.4596800000000005</v>
      </c>
      <c r="M943" s="94">
        <f t="shared" si="267"/>
        <v>-0.82805895438661348</v>
      </c>
      <c r="N943" s="94">
        <f t="shared" si="268"/>
        <v>-2.7868444763416145</v>
      </c>
      <c r="O943" s="95">
        <v>30</v>
      </c>
      <c r="P943" s="96">
        <f t="shared" si="272"/>
        <v>28.25882311522534</v>
      </c>
      <c r="Q943" s="97">
        <v>2.96650998311069</v>
      </c>
      <c r="R943" s="97">
        <v>1.4840384693161599E-2</v>
      </c>
      <c r="S943" s="96">
        <f t="shared" si="273"/>
        <v>0.14136874926886203</v>
      </c>
      <c r="T943" s="98">
        <v>1943833</v>
      </c>
      <c r="U943" s="99">
        <f t="shared" si="274"/>
        <v>549304.32912537816</v>
      </c>
      <c r="V943" s="100">
        <f t="shared" si="269"/>
        <v>1.1762361029693995</v>
      </c>
      <c r="W943" s="97">
        <v>3.5282365329754901</v>
      </c>
      <c r="X943" s="97">
        <v>4.9395311461656854</v>
      </c>
      <c r="Y943" s="96">
        <f t="shared" si="275"/>
        <v>0.1009776780491872</v>
      </c>
      <c r="Z943" s="100">
        <f t="shared" si="270"/>
        <v>0.84016864497814259</v>
      </c>
      <c r="AA943" s="93">
        <v>47.647588936468303</v>
      </c>
      <c r="AB943" s="95">
        <v>100</v>
      </c>
      <c r="AC943" s="114">
        <f t="shared" si="276"/>
        <v>100</v>
      </c>
      <c r="AD943" s="79">
        <f t="shared" si="281"/>
        <v>71.063838589412114</v>
      </c>
      <c r="AE943" s="79">
        <f t="shared" si="271"/>
        <v>71.063838589412114</v>
      </c>
      <c r="AF943" s="80">
        <f t="shared" si="277"/>
        <v>1381362.345567727</v>
      </c>
      <c r="AG943" s="96">
        <f t="shared" si="278"/>
        <v>0.35550687792857061</v>
      </c>
      <c r="AH943" s="100">
        <f t="shared" si="279"/>
        <v>2.9579382065426816</v>
      </c>
    </row>
    <row r="944" spans="1:34">
      <c r="A944" s="20">
        <v>2047</v>
      </c>
      <c r="B944" s="20">
        <v>48</v>
      </c>
      <c r="C944" s="20" t="s">
        <v>54</v>
      </c>
      <c r="D944" s="24">
        <v>15.78458</v>
      </c>
      <c r="E944" s="24">
        <v>18.456619942631601</v>
      </c>
      <c r="F944" s="24">
        <v>21.582020199999999</v>
      </c>
      <c r="G944" s="23">
        <v>37995.165800000002</v>
      </c>
      <c r="H944" s="23">
        <v>35352.835700000003</v>
      </c>
      <c r="I944" s="92">
        <v>46548.983699999997</v>
      </c>
      <c r="J944" s="93">
        <v>7.7572104270000004</v>
      </c>
      <c r="K944" s="94">
        <f t="shared" si="265"/>
        <v>-3.2863538707052005</v>
      </c>
      <c r="L944" s="94">
        <f t="shared" si="266"/>
        <v>-6.5971200000000003</v>
      </c>
      <c r="M944" s="94">
        <f t="shared" si="267"/>
        <v>-0.79629241080489788</v>
      </c>
      <c r="N944" s="94">
        <f t="shared" si="268"/>
        <v>-2.9225558545100982</v>
      </c>
      <c r="O944" s="95">
        <v>30</v>
      </c>
      <c r="P944" s="96">
        <f t="shared" si="272"/>
        <v>28.468507686484635</v>
      </c>
      <c r="Q944" s="97">
        <v>2.96650998311069</v>
      </c>
      <c r="R944" s="97">
        <v>1.4840384693161599E-2</v>
      </c>
      <c r="S944" s="96">
        <f t="shared" si="273"/>
        <v>0.14241772591799692</v>
      </c>
      <c r="T944" s="98">
        <v>1943833</v>
      </c>
      <c r="U944" s="99">
        <f t="shared" si="274"/>
        <v>553380.2470174249</v>
      </c>
      <c r="V944" s="100">
        <f t="shared" si="269"/>
        <v>1.1849639456663574</v>
      </c>
      <c r="W944" s="97">
        <v>3.5282365329754901</v>
      </c>
      <c r="X944" s="97">
        <v>4.9395311461656854</v>
      </c>
      <c r="Y944" s="96">
        <f t="shared" si="275"/>
        <v>0.10172694708428354</v>
      </c>
      <c r="Z944" s="100">
        <f t="shared" si="270"/>
        <v>0.84640281833311248</v>
      </c>
      <c r="AA944" s="93">
        <v>48.7727309718152</v>
      </c>
      <c r="AB944" s="95">
        <v>100</v>
      </c>
      <c r="AC944" s="114">
        <f t="shared" si="276"/>
        <v>100</v>
      </c>
      <c r="AD944" s="79">
        <f t="shared" si="281"/>
        <v>72.810341231516944</v>
      </c>
      <c r="AE944" s="79">
        <f t="shared" si="271"/>
        <v>72.810341231516944</v>
      </c>
      <c r="AF944" s="80">
        <f t="shared" si="277"/>
        <v>1415311.4402708327</v>
      </c>
      <c r="AG944" s="96">
        <f t="shared" si="278"/>
        <v>0.36424400378488758</v>
      </c>
      <c r="AH944" s="100">
        <f t="shared" si="279"/>
        <v>3.0306340669894793</v>
      </c>
    </row>
    <row r="945" spans="1:34">
      <c r="A945" s="20">
        <v>2048</v>
      </c>
      <c r="B945" s="20">
        <v>49</v>
      </c>
      <c r="C945" s="20" t="s">
        <v>54</v>
      </c>
      <c r="D945" s="24">
        <v>16.212710000000001</v>
      </c>
      <c r="E945" s="24">
        <v>18.7545946331579</v>
      </c>
      <c r="F945" s="24">
        <v>24.092642529999999</v>
      </c>
      <c r="G945" s="23">
        <v>38345.652699999999</v>
      </c>
      <c r="H945" s="23">
        <v>35598.671600000001</v>
      </c>
      <c r="I945" s="92">
        <v>47277.41</v>
      </c>
      <c r="J945" s="93">
        <v>7.7572104270000004</v>
      </c>
      <c r="K945" s="94">
        <f t="shared" si="265"/>
        <v>-3.3166688846337999</v>
      </c>
      <c r="L945" s="94">
        <f t="shared" si="266"/>
        <v>-6.7345600000000001</v>
      </c>
      <c r="M945" s="94">
        <f t="shared" si="267"/>
        <v>-0.8091482308529645</v>
      </c>
      <c r="N945" s="94">
        <f t="shared" si="268"/>
        <v>-3.1031666884867644</v>
      </c>
      <c r="O945" s="95">
        <v>30</v>
      </c>
      <c r="P945" s="96">
        <f t="shared" si="272"/>
        <v>28.710695370852108</v>
      </c>
      <c r="Q945" s="97">
        <v>2.96650998311069</v>
      </c>
      <c r="R945" s="97">
        <v>1.4840384693161599E-2</v>
      </c>
      <c r="S945" s="96">
        <f t="shared" si="273"/>
        <v>0.14362930397585683</v>
      </c>
      <c r="T945" s="98">
        <v>1943833</v>
      </c>
      <c r="U945" s="99">
        <f t="shared" si="274"/>
        <v>558087.97114809568</v>
      </c>
      <c r="V945" s="100">
        <f t="shared" si="269"/>
        <v>1.1950446874186245</v>
      </c>
      <c r="W945" s="97">
        <v>3.5282365329754901</v>
      </c>
      <c r="X945" s="97">
        <v>4.9395311461656854</v>
      </c>
      <c r="Y945" s="96">
        <f t="shared" si="275"/>
        <v>0.1025923599827549</v>
      </c>
      <c r="Z945" s="100">
        <f t="shared" si="270"/>
        <v>0.85360334815616035</v>
      </c>
      <c r="AA945" s="93">
        <v>49.897873007162197</v>
      </c>
      <c r="AB945" s="95">
        <v>100</v>
      </c>
      <c r="AC945" s="114">
        <f t="shared" si="276"/>
        <v>100</v>
      </c>
      <c r="AD945" s="79">
        <f t="shared" si="281"/>
        <v>74.555592725669541</v>
      </c>
      <c r="AE945" s="79">
        <f t="shared" si="271"/>
        <v>74.555592725669541</v>
      </c>
      <c r="AF945" s="80">
        <f t="shared" si="277"/>
        <v>1449236.2147471639</v>
      </c>
      <c r="AG945" s="96">
        <f t="shared" si="278"/>
        <v>0.3729748705970668</v>
      </c>
      <c r="AH945" s="100">
        <f t="shared" si="279"/>
        <v>3.1032778500590417</v>
      </c>
    </row>
    <row r="946" spans="1:34">
      <c r="A946" s="20">
        <v>2049</v>
      </c>
      <c r="B946" s="20">
        <v>50</v>
      </c>
      <c r="C946" s="20" t="s">
        <v>54</v>
      </c>
      <c r="D946" s="24">
        <v>15.79693</v>
      </c>
      <c r="E946" s="24">
        <v>19.3045037421053</v>
      </c>
      <c r="F946" s="24">
        <v>23.885280000000002</v>
      </c>
      <c r="G946" s="23">
        <v>38699.372600000002</v>
      </c>
      <c r="H946" s="23">
        <v>35846.216999999997</v>
      </c>
      <c r="I946" s="92">
        <v>48017.235099999998</v>
      </c>
      <c r="J946" s="93">
        <v>7.7572104270000004</v>
      </c>
      <c r="K946" s="94">
        <f t="shared" si="265"/>
        <v>-3.3472635336644001</v>
      </c>
      <c r="L946" s="94">
        <f t="shared" si="266"/>
        <v>-6.8719999999999999</v>
      </c>
      <c r="M946" s="94">
        <f t="shared" si="267"/>
        <v>-0.83287350944939109</v>
      </c>
      <c r="N946" s="94">
        <f t="shared" si="268"/>
        <v>-3.2949266161137905</v>
      </c>
      <c r="O946" s="95">
        <v>30</v>
      </c>
      <c r="P946" s="96">
        <f t="shared" si="272"/>
        <v>28.927630594275588</v>
      </c>
      <c r="Q946" s="97">
        <v>2.96650998311069</v>
      </c>
      <c r="R946" s="97">
        <v>1.4840384693161599E-2</v>
      </c>
      <c r="S946" s="96">
        <f t="shared" si="273"/>
        <v>0.14471455303533431</v>
      </c>
      <c r="T946" s="98">
        <v>1943833</v>
      </c>
      <c r="U946" s="99">
        <f t="shared" si="274"/>
        <v>562304.82960962493</v>
      </c>
      <c r="V946" s="100">
        <f t="shared" si="269"/>
        <v>1.2040743289134588</v>
      </c>
      <c r="W946" s="97">
        <v>3.5282365329754901</v>
      </c>
      <c r="X946" s="97">
        <v>4.9395311461656854</v>
      </c>
      <c r="Y946" s="96">
        <f t="shared" si="275"/>
        <v>0.10336753788238166</v>
      </c>
      <c r="Z946" s="100">
        <f t="shared" si="270"/>
        <v>0.86005309208104186</v>
      </c>
      <c r="AA946" s="93">
        <v>51.023015042509101</v>
      </c>
      <c r="AB946" s="95">
        <v>100</v>
      </c>
      <c r="AC946" s="114">
        <f t="shared" si="276"/>
        <v>100</v>
      </c>
      <c r="AD946" s="79">
        <f t="shared" si="281"/>
        <v>76.241837497817741</v>
      </c>
      <c r="AE946" s="79">
        <f t="shared" si="271"/>
        <v>76.241837497817741</v>
      </c>
      <c r="AF946" s="80">
        <f t="shared" si="277"/>
        <v>1482013.9970889557</v>
      </c>
      <c r="AG946" s="96">
        <f t="shared" si="278"/>
        <v>0.38141054795800095</v>
      </c>
      <c r="AH946" s="100">
        <f t="shared" si="279"/>
        <v>3.1734655564386287</v>
      </c>
    </row>
    <row r="947" spans="1:34">
      <c r="A947" s="20">
        <v>2050</v>
      </c>
      <c r="B947" s="20">
        <v>51</v>
      </c>
      <c r="C947" s="20" t="s">
        <v>54</v>
      </c>
      <c r="D947" s="24">
        <v>16.410080000000001</v>
      </c>
      <c r="E947" s="24">
        <v>19.796400693157899</v>
      </c>
      <c r="F947" s="24">
        <v>23.054649999999999</v>
      </c>
      <c r="G947" s="23">
        <v>39056.3554</v>
      </c>
      <c r="H947" s="23">
        <v>36095.483800000002</v>
      </c>
      <c r="I947" s="92">
        <v>48768.637499999997</v>
      </c>
      <c r="J947" s="93">
        <v>7.7572104270000004</v>
      </c>
      <c r="K947" s="94">
        <f t="shared" si="265"/>
        <v>-3.3781404039676</v>
      </c>
      <c r="L947" s="94">
        <f t="shared" si="266"/>
        <v>-7.0094400000000006</v>
      </c>
      <c r="M947" s="94">
        <f t="shared" si="267"/>
        <v>-0.85409591150560449</v>
      </c>
      <c r="N947" s="94">
        <f t="shared" si="268"/>
        <v>-3.4844658884732045</v>
      </c>
      <c r="O947" s="95">
        <v>30</v>
      </c>
      <c r="P947" s="96">
        <f t="shared" si="272"/>
        <v>29.107275908844041</v>
      </c>
      <c r="Q947" s="97">
        <v>2.96650998311069</v>
      </c>
      <c r="R947" s="97">
        <v>1.4840384693161599E-2</v>
      </c>
      <c r="S947" s="96">
        <f t="shared" si="273"/>
        <v>0.14561325406506226</v>
      </c>
      <c r="T947" s="98">
        <v>1943833</v>
      </c>
      <c r="U947" s="99">
        <f t="shared" si="274"/>
        <v>565796.83451716043</v>
      </c>
      <c r="V947" s="100">
        <f t="shared" si="269"/>
        <v>1.2115518273168113</v>
      </c>
      <c r="W947" s="97">
        <v>3.5282365329754901</v>
      </c>
      <c r="X947" s="97">
        <v>4.9395311461656854</v>
      </c>
      <c r="Y947" s="96">
        <f t="shared" si="275"/>
        <v>0.10400946718933021</v>
      </c>
      <c r="Z947" s="100">
        <f t="shared" si="270"/>
        <v>0.8653941623691509</v>
      </c>
      <c r="AA947" s="93">
        <v>52.148157077855998</v>
      </c>
      <c r="AB947" s="95">
        <v>100</v>
      </c>
      <c r="AC947" s="114">
        <f t="shared" si="276"/>
        <v>100</v>
      </c>
      <c r="AD947" s="79">
        <f t="shared" si="281"/>
        <v>77.857038100050531</v>
      </c>
      <c r="AE947" s="79">
        <f t="shared" si="271"/>
        <v>77.857038100050531</v>
      </c>
      <c r="AF947" s="80">
        <f t="shared" si="277"/>
        <v>1513410.7994113553</v>
      </c>
      <c r="AG947" s="96">
        <f t="shared" si="278"/>
        <v>0.38949081683632297</v>
      </c>
      <c r="AH947" s="100">
        <f t="shared" si="279"/>
        <v>3.2406961432941914</v>
      </c>
    </row>
    <row r="948" spans="1:34">
      <c r="A948" s="20">
        <v>2016</v>
      </c>
      <c r="B948" s="20">
        <v>17</v>
      </c>
      <c r="C948" s="20" t="s">
        <v>56</v>
      </c>
      <c r="D948" s="24">
        <v>13.328060000000001</v>
      </c>
      <c r="E948" s="24">
        <v>15.062351044736801</v>
      </c>
      <c r="F948" s="24">
        <v>16.825289999999999</v>
      </c>
      <c r="G948" s="23">
        <v>39865.6878</v>
      </c>
      <c r="H948" s="23">
        <v>39474.6345</v>
      </c>
      <c r="I948" s="92">
        <v>39995.002899999999</v>
      </c>
      <c r="J948" s="93">
        <v>8.0723548160000007</v>
      </c>
      <c r="K948" s="94">
        <f t="shared" si="265"/>
        <v>-3.4481428005732</v>
      </c>
      <c r="L948" s="94">
        <f t="shared" si="266"/>
        <v>-2.3364799999999999</v>
      </c>
      <c r="M948" s="94">
        <f t="shared" si="267"/>
        <v>-0.6498500734741246</v>
      </c>
      <c r="N948" s="94">
        <f t="shared" si="268"/>
        <v>1.6378819419526767</v>
      </c>
      <c r="O948" s="95">
        <v>30</v>
      </c>
      <c r="P948" s="96">
        <f t="shared" si="272"/>
        <v>4.8826041951933252</v>
      </c>
      <c r="Q948" s="97">
        <v>4.1780646947949798</v>
      </c>
      <c r="R948" s="97">
        <v>0.39345579396256702</v>
      </c>
      <c r="S948" s="96">
        <f t="shared" si="273"/>
        <v>0.45980353358770082</v>
      </c>
      <c r="T948" s="98">
        <v>27891301</v>
      </c>
      <c r="U948" s="99">
        <f t="shared" si="274"/>
        <v>1361821.8327199977</v>
      </c>
      <c r="V948" s="100">
        <f t="shared" si="269"/>
        <v>2.9160957242184793</v>
      </c>
      <c r="W948" s="97">
        <v>3.62396807568956</v>
      </c>
      <c r="X948" s="97">
        <v>3.62396807568956</v>
      </c>
      <c r="Y948" s="96">
        <f t="shared" si="275"/>
        <v>0.45980353358770082</v>
      </c>
      <c r="Z948" s="100">
        <f t="shared" si="270"/>
        <v>2.9160957242184793</v>
      </c>
      <c r="AA948" s="93">
        <v>11.925960694713501</v>
      </c>
      <c r="AC948" s="114">
        <f t="shared" si="276"/>
        <v>11.925960694713501</v>
      </c>
      <c r="AD948" s="79">
        <f>O948/(EXP(N948)+1)</f>
        <v>4.8826041951933252</v>
      </c>
      <c r="AE948" s="79">
        <f t="shared" si="271"/>
        <v>4.8826041951933252</v>
      </c>
      <c r="AF948" s="80">
        <f t="shared" si="277"/>
        <v>1361821.8327199977</v>
      </c>
      <c r="AG948" s="96">
        <f t="shared" si="278"/>
        <v>0.45980353358770082</v>
      </c>
      <c r="AH948" s="100">
        <f t="shared" si="279"/>
        <v>2.9160957242184793</v>
      </c>
    </row>
    <row r="949" spans="1:34">
      <c r="A949" s="20">
        <v>2017</v>
      </c>
      <c r="B949" s="20">
        <v>18</v>
      </c>
      <c r="C949" s="20" t="s">
        <v>56</v>
      </c>
      <c r="D949" s="24">
        <v>13.53703</v>
      </c>
      <c r="E949" s="24">
        <v>15.2819908873684</v>
      </c>
      <c r="F949" s="24">
        <v>17.473033260000001</v>
      </c>
      <c r="G949" s="23">
        <v>40759.946799999998</v>
      </c>
      <c r="H949" s="23">
        <v>39964.218099999998</v>
      </c>
      <c r="I949" s="92">
        <v>41024.807399999998</v>
      </c>
      <c r="J949" s="93">
        <v>8.0723548160000007</v>
      </c>
      <c r="K949" s="94">
        <f t="shared" si="265"/>
        <v>-3.5254908385191999</v>
      </c>
      <c r="L949" s="94">
        <f t="shared" si="266"/>
        <v>-2.4739200000000001</v>
      </c>
      <c r="M949" s="94">
        <f t="shared" si="267"/>
        <v>-0.65932621484462228</v>
      </c>
      <c r="N949" s="94">
        <f t="shared" si="268"/>
        <v>1.4136177626361781</v>
      </c>
      <c r="O949" s="95">
        <v>30</v>
      </c>
      <c r="P949" s="96">
        <f t="shared" si="272"/>
        <v>5.8699220171815734</v>
      </c>
      <c r="Q949" s="97">
        <v>4.1780646947949798</v>
      </c>
      <c r="R949" s="97">
        <v>0.39345579396256702</v>
      </c>
      <c r="S949" s="96">
        <f t="shared" si="273"/>
        <v>0.55278101142037483</v>
      </c>
      <c r="T949" s="98">
        <v>27891301</v>
      </c>
      <c r="U949" s="99">
        <f t="shared" si="274"/>
        <v>1637197.6182773844</v>
      </c>
      <c r="V949" s="100">
        <f t="shared" si="269"/>
        <v>3.5057632794913349</v>
      </c>
      <c r="W949" s="97">
        <v>3.62396807568956</v>
      </c>
      <c r="X949" s="97">
        <v>3.62396807568956</v>
      </c>
      <c r="Y949" s="96">
        <f t="shared" si="275"/>
        <v>0.55278101142037495</v>
      </c>
      <c r="Z949" s="100">
        <f t="shared" si="270"/>
        <v>3.5057632794913349</v>
      </c>
      <c r="AA949" s="93">
        <v>12.708160287655801</v>
      </c>
      <c r="AC949" s="114">
        <f t="shared" si="276"/>
        <v>12.708160287655801</v>
      </c>
      <c r="AD949" s="79">
        <f t="shared" ref="AD949:AD952" si="282">O949/(EXP(N949)+1)</f>
        <v>5.8699220171815734</v>
      </c>
      <c r="AE949" s="79">
        <f t="shared" si="271"/>
        <v>5.8699220171815734</v>
      </c>
      <c r="AF949" s="80">
        <f t="shared" si="277"/>
        <v>1637197.6182773844</v>
      </c>
      <c r="AG949" s="96">
        <f t="shared" si="278"/>
        <v>0.55278101142037495</v>
      </c>
      <c r="AH949" s="100">
        <f t="shared" si="279"/>
        <v>3.5057632794913349</v>
      </c>
    </row>
    <row r="950" spans="1:34">
      <c r="A950" s="20">
        <v>2018</v>
      </c>
      <c r="B950" s="20">
        <v>19</v>
      </c>
      <c r="C950" s="20" t="s">
        <v>56</v>
      </c>
      <c r="D950" s="24">
        <v>13.23108</v>
      </c>
      <c r="E950" s="24">
        <v>15.1179797584211</v>
      </c>
      <c r="F950" s="24">
        <v>18.10717</v>
      </c>
      <c r="G950" s="23">
        <v>41674.265700000004</v>
      </c>
      <c r="H950" s="23">
        <v>40459.873699999996</v>
      </c>
      <c r="I950" s="92">
        <v>42081.127699999997</v>
      </c>
      <c r="J950" s="93">
        <v>8.0723548160000007</v>
      </c>
      <c r="K950" s="94">
        <f t="shared" si="265"/>
        <v>-3.6045739374558003</v>
      </c>
      <c r="L950" s="94">
        <f t="shared" si="266"/>
        <v>-2.6113600000000003</v>
      </c>
      <c r="M950" s="94">
        <f t="shared" si="267"/>
        <v>-0.65225011869731997</v>
      </c>
      <c r="N950" s="94">
        <f t="shared" si="268"/>
        <v>1.20417075984688</v>
      </c>
      <c r="O950" s="95">
        <v>30</v>
      </c>
      <c r="P950" s="96">
        <f t="shared" si="272"/>
        <v>6.9220227782626589</v>
      </c>
      <c r="Q950" s="97">
        <v>4.1780646947949798</v>
      </c>
      <c r="R950" s="97">
        <v>0.39345579396256702</v>
      </c>
      <c r="S950" s="96">
        <f t="shared" si="273"/>
        <v>0.65185921401390667</v>
      </c>
      <c r="T950" s="98">
        <v>27891301</v>
      </c>
      <c r="U950" s="99">
        <f t="shared" si="274"/>
        <v>1930642.2083738009</v>
      </c>
      <c r="V950" s="100">
        <f t="shared" si="269"/>
        <v>4.1341219193040555</v>
      </c>
      <c r="W950" s="97">
        <v>3.62396807568956</v>
      </c>
      <c r="X950" s="97">
        <v>3.62396807568956</v>
      </c>
      <c r="Y950" s="96">
        <f t="shared" si="275"/>
        <v>0.65185921401390667</v>
      </c>
      <c r="Z950" s="100">
        <f t="shared" si="270"/>
        <v>4.1341219193040555</v>
      </c>
      <c r="AA950" s="93">
        <v>13.4903598805979</v>
      </c>
      <c r="AC950" s="114">
        <f t="shared" si="276"/>
        <v>13.4903598805979</v>
      </c>
      <c r="AD950" s="79">
        <f t="shared" si="282"/>
        <v>6.9220227782626589</v>
      </c>
      <c r="AE950" s="79">
        <f t="shared" si="271"/>
        <v>6.9220227782626589</v>
      </c>
      <c r="AF950" s="80">
        <f t="shared" si="277"/>
        <v>1930642.2083738009</v>
      </c>
      <c r="AG950" s="96">
        <f t="shared" si="278"/>
        <v>0.65185921401390667</v>
      </c>
      <c r="AH950" s="100">
        <f t="shared" si="279"/>
        <v>4.1341219193040555</v>
      </c>
    </row>
    <row r="951" spans="1:34">
      <c r="A951" s="20">
        <v>2019</v>
      </c>
      <c r="B951" s="20">
        <v>20</v>
      </c>
      <c r="C951" s="20" t="s">
        <v>56</v>
      </c>
      <c r="D951" s="24">
        <v>13.12933</v>
      </c>
      <c r="E951" s="24">
        <v>15.128857365263199</v>
      </c>
      <c r="F951" s="24">
        <v>17.476962629999999</v>
      </c>
      <c r="G951" s="23">
        <v>42609.094299999997</v>
      </c>
      <c r="H951" s="23">
        <v>40961.676700000004</v>
      </c>
      <c r="I951" s="92">
        <v>43164.646500000003</v>
      </c>
      <c r="J951" s="93">
        <v>8.0723548160000007</v>
      </c>
      <c r="K951" s="94">
        <f t="shared" si="265"/>
        <v>-3.6854310023841999</v>
      </c>
      <c r="L951" s="94">
        <f t="shared" si="266"/>
        <v>-2.7488000000000001</v>
      </c>
      <c r="M951" s="94">
        <f t="shared" si="267"/>
        <v>-0.65271942216691548</v>
      </c>
      <c r="N951" s="94">
        <f t="shared" si="268"/>
        <v>0.98540439144888525</v>
      </c>
      <c r="O951" s="95">
        <v>30</v>
      </c>
      <c r="P951" s="96">
        <f t="shared" si="272"/>
        <v>8.1546225431410626</v>
      </c>
      <c r="Q951" s="97">
        <v>4.1780646947949798</v>
      </c>
      <c r="R951" s="97">
        <v>0.39345579396256702</v>
      </c>
      <c r="S951" s="96">
        <f t="shared" si="273"/>
        <v>0.76793532928624419</v>
      </c>
      <c r="T951" s="98">
        <v>27891301</v>
      </c>
      <c r="U951" s="99">
        <f t="shared" si="274"/>
        <v>2274430.3189213285</v>
      </c>
      <c r="V951" s="100">
        <f t="shared" si="269"/>
        <v>4.8702821240515748</v>
      </c>
      <c r="W951" s="97">
        <v>3.62396807568956</v>
      </c>
      <c r="X951" s="97">
        <v>3.62396807568956</v>
      </c>
      <c r="Y951" s="96">
        <f t="shared" si="275"/>
        <v>0.76793532928624419</v>
      </c>
      <c r="Z951" s="100">
        <f t="shared" si="270"/>
        <v>4.8702821240515748</v>
      </c>
      <c r="AA951" s="93">
        <v>14.2725594735402</v>
      </c>
      <c r="AC951" s="114">
        <f t="shared" si="276"/>
        <v>14.2725594735402</v>
      </c>
      <c r="AD951" s="79">
        <f t="shared" si="282"/>
        <v>8.1546225431410626</v>
      </c>
      <c r="AE951" s="79">
        <f t="shared" si="271"/>
        <v>8.1546225431410626</v>
      </c>
      <c r="AF951" s="80">
        <f t="shared" si="277"/>
        <v>2274430.3189213285</v>
      </c>
      <c r="AG951" s="96">
        <f t="shared" si="278"/>
        <v>0.76793532928624419</v>
      </c>
      <c r="AH951" s="100">
        <f t="shared" si="279"/>
        <v>4.8702821240515748</v>
      </c>
    </row>
    <row r="952" spans="1:34">
      <c r="A952" s="20">
        <v>2020</v>
      </c>
      <c r="B952" s="20">
        <v>21</v>
      </c>
      <c r="C952" s="20" t="s">
        <v>56</v>
      </c>
      <c r="D952" s="24">
        <v>13.38869</v>
      </c>
      <c r="E952" s="24">
        <v>14.8224206942105</v>
      </c>
      <c r="F952" s="24">
        <v>17.026009999999999</v>
      </c>
      <c r="G952" s="23">
        <v>43564.892899999999</v>
      </c>
      <c r="H952" s="23">
        <v>41469.703399999999</v>
      </c>
      <c r="I952" s="92">
        <v>44276.063999999998</v>
      </c>
      <c r="J952" s="93">
        <v>8.0723548160000007</v>
      </c>
      <c r="K952" s="94">
        <f t="shared" si="265"/>
        <v>-3.7681018464926002</v>
      </c>
      <c r="L952" s="94">
        <f t="shared" si="266"/>
        <v>-2.8862399999999999</v>
      </c>
      <c r="M952" s="94">
        <f t="shared" si="267"/>
        <v>-0.63949851843101779</v>
      </c>
      <c r="N952" s="94">
        <f t="shared" si="268"/>
        <v>0.77851445107638284</v>
      </c>
      <c r="O952" s="95">
        <v>30</v>
      </c>
      <c r="P952" s="96">
        <f t="shared" si="272"/>
        <v>9.4392043244086281</v>
      </c>
      <c r="Q952" s="97">
        <v>4.1780646947949798</v>
      </c>
      <c r="R952" s="97">
        <v>0.39345579396256702</v>
      </c>
      <c r="S952" s="96">
        <f t="shared" si="273"/>
        <v>0.8889066836283962</v>
      </c>
      <c r="T952" s="98">
        <v>27891301</v>
      </c>
      <c r="U952" s="99">
        <f t="shared" si="274"/>
        <v>2632716.8901258269</v>
      </c>
      <c r="V952" s="100">
        <f t="shared" si="269"/>
        <v>5.6374881661573459</v>
      </c>
      <c r="W952" s="97">
        <v>3.62396807568956</v>
      </c>
      <c r="X952" s="97">
        <v>3.62396807568956</v>
      </c>
      <c r="Y952" s="96">
        <f t="shared" si="275"/>
        <v>0.8889066836283962</v>
      </c>
      <c r="Z952" s="100">
        <f t="shared" si="270"/>
        <v>5.6374881661573459</v>
      </c>
      <c r="AA952" s="93">
        <v>15.0547590664826</v>
      </c>
      <c r="AC952" s="114">
        <f t="shared" si="276"/>
        <v>15.0547590664826</v>
      </c>
      <c r="AD952" s="79">
        <f t="shared" si="282"/>
        <v>9.4392043244086281</v>
      </c>
      <c r="AE952" s="79">
        <f t="shared" si="271"/>
        <v>9.4392043244086281</v>
      </c>
      <c r="AF952" s="80">
        <f t="shared" si="277"/>
        <v>2632716.8901258269</v>
      </c>
      <c r="AG952" s="96">
        <f t="shared" si="278"/>
        <v>0.8889066836283962</v>
      </c>
      <c r="AH952" s="100">
        <f t="shared" si="279"/>
        <v>5.6374881661573459</v>
      </c>
    </row>
    <row r="953" spans="1:34">
      <c r="A953" s="20">
        <v>2021</v>
      </c>
      <c r="B953" s="20">
        <v>22</v>
      </c>
      <c r="C953" s="20" t="s">
        <v>56</v>
      </c>
      <c r="D953" s="24">
        <v>13.47054</v>
      </c>
      <c r="E953" s="24">
        <v>15.115088001578901</v>
      </c>
      <c r="F953" s="24">
        <v>18.37094609</v>
      </c>
      <c r="G953" s="23">
        <v>44542.131699999998</v>
      </c>
      <c r="H953" s="23">
        <v>41984.0308</v>
      </c>
      <c r="I953" s="92">
        <v>45416.0988</v>
      </c>
      <c r="J953" s="93">
        <v>8.0723548160000007</v>
      </c>
      <c r="K953" s="94">
        <f t="shared" si="265"/>
        <v>-3.8526271392597997</v>
      </c>
      <c r="L953" s="94">
        <f t="shared" si="266"/>
        <v>-3.0236800000000001</v>
      </c>
      <c r="M953" s="94">
        <f t="shared" si="267"/>
        <v>-0.65212535674012007</v>
      </c>
      <c r="N953" s="94">
        <f t="shared" si="268"/>
        <v>0.54392232000008034</v>
      </c>
      <c r="O953" s="95">
        <v>30</v>
      </c>
      <c r="P953" s="96">
        <f t="shared" si="272"/>
        <v>11.018268699811713</v>
      </c>
      <c r="Q953" s="97">
        <v>4.1780646947949798</v>
      </c>
      <c r="R953" s="97">
        <v>0.39345579396256702</v>
      </c>
      <c r="S953" s="96">
        <f t="shared" si="273"/>
        <v>1.0376099883704768</v>
      </c>
      <c r="T953" s="98">
        <v>27891301</v>
      </c>
      <c r="U953" s="99">
        <f t="shared" si="274"/>
        <v>3073138.4880532711</v>
      </c>
      <c r="V953" s="100">
        <f t="shared" si="269"/>
        <v>6.5805715473398205</v>
      </c>
      <c r="W953" s="97">
        <v>3.62396807568956</v>
      </c>
      <c r="X953" s="97">
        <v>4.3487616908274722</v>
      </c>
      <c r="Y953" s="96">
        <f t="shared" si="275"/>
        <v>0.86467499030873063</v>
      </c>
      <c r="Z953" s="100">
        <f t="shared" si="270"/>
        <v>5.4838096227831841</v>
      </c>
      <c r="AA953" s="93">
        <v>15.836958659424701</v>
      </c>
      <c r="AB953" s="95">
        <v>80</v>
      </c>
      <c r="AC953" s="114">
        <f t="shared" si="276"/>
        <v>80</v>
      </c>
      <c r="AD953" s="79">
        <f>(P953/100+0.03*(AC953/100-AA953/100)+(AF952-U952)/T953)*100</f>
        <v>12.943159940028973</v>
      </c>
      <c r="AE953" s="79">
        <f t="shared" si="271"/>
        <v>12.943159940028973</v>
      </c>
      <c r="AF953" s="80">
        <f t="shared" si="277"/>
        <v>3610015.6977849007</v>
      </c>
      <c r="AG953" s="96">
        <f t="shared" si="278"/>
        <v>1.2188804249328375</v>
      </c>
      <c r="AH953" s="100">
        <f t="shared" si="279"/>
        <v>7.7301972165081381</v>
      </c>
    </row>
    <row r="954" spans="1:34">
      <c r="A954" s="20">
        <v>2022</v>
      </c>
      <c r="B954" s="20">
        <v>23</v>
      </c>
      <c r="C954" s="20" t="s">
        <v>56</v>
      </c>
      <c r="D954" s="24">
        <v>13.72373</v>
      </c>
      <c r="E954" s="24">
        <v>15.034873171052601</v>
      </c>
      <c r="F954" s="24">
        <v>17.7916007</v>
      </c>
      <c r="G954" s="23">
        <v>45541.291700000002</v>
      </c>
      <c r="H954" s="23">
        <v>42504.737099999998</v>
      </c>
      <c r="I954" s="92">
        <v>46585.487399999998</v>
      </c>
      <c r="J954" s="93">
        <v>8.0723548160000007</v>
      </c>
      <c r="K954" s="94">
        <f t="shared" si="265"/>
        <v>-3.9390484842998004</v>
      </c>
      <c r="L954" s="94">
        <f t="shared" si="266"/>
        <v>-3.1611200000000004</v>
      </c>
      <c r="M954" s="94">
        <f t="shared" si="267"/>
        <v>-0.64866456809189343</v>
      </c>
      <c r="N954" s="94">
        <f t="shared" si="268"/>
        <v>0.32352176360830698</v>
      </c>
      <c r="O954" s="95">
        <v>30</v>
      </c>
      <c r="P954" s="96">
        <f t="shared" si="272"/>
        <v>12.594531229877774</v>
      </c>
      <c r="Q954" s="97">
        <v>4.1780646947949798</v>
      </c>
      <c r="R954" s="97">
        <v>0.39345579396256702</v>
      </c>
      <c r="S954" s="96">
        <f t="shared" si="273"/>
        <v>1.1860494383467342</v>
      </c>
      <c r="T954" s="98">
        <v>27891301</v>
      </c>
      <c r="U954" s="99">
        <f t="shared" si="274"/>
        <v>3512778.6148642115</v>
      </c>
      <c r="V954" s="100">
        <f t="shared" si="269"/>
        <v>7.521981549136914</v>
      </c>
      <c r="W954" s="97">
        <v>3.62396807568956</v>
      </c>
      <c r="X954" s="97">
        <v>4.3487616908274722</v>
      </c>
      <c r="Y954" s="96">
        <f t="shared" si="275"/>
        <v>0.98837453195561176</v>
      </c>
      <c r="Z954" s="100">
        <f t="shared" si="270"/>
        <v>6.2683179576140953</v>
      </c>
      <c r="AA954" s="93">
        <v>16.619158252367001</v>
      </c>
      <c r="AB954" s="95">
        <v>80</v>
      </c>
      <c r="AC954" s="114">
        <f t="shared" si="276"/>
        <v>80</v>
      </c>
      <c r="AD954" s="79">
        <f t="shared" ref="AD954:AD982" si="283">(P954/100+0.03*(AC954/100-AA954/100)+(AF953-U953)/T954)*100</f>
        <v>16.420847722524023</v>
      </c>
      <c r="AE954" s="79">
        <f t="shared" si="271"/>
        <v>16.420847722524023</v>
      </c>
      <c r="AF954" s="80">
        <f t="shared" si="277"/>
        <v>4579988.0650408203</v>
      </c>
      <c r="AG954" s="96">
        <f t="shared" si="278"/>
        <v>1.5463804776055865</v>
      </c>
      <c r="AH954" s="100">
        <f t="shared" si="279"/>
        <v>9.807218016736881</v>
      </c>
    </row>
    <row r="955" spans="1:34">
      <c r="A955" s="20">
        <v>2023</v>
      </c>
      <c r="B955" s="20">
        <v>24</v>
      </c>
      <c r="C955" s="20" t="s">
        <v>56</v>
      </c>
      <c r="D955" s="24">
        <v>14.031409999999999</v>
      </c>
      <c r="E955" s="24">
        <v>15.309833889473699</v>
      </c>
      <c r="F955" s="24">
        <v>17.844910670000001</v>
      </c>
      <c r="G955" s="23">
        <v>46562.864699999998</v>
      </c>
      <c r="H955" s="23">
        <v>43031.9015</v>
      </c>
      <c r="I955" s="92">
        <v>47784.985999999997</v>
      </c>
      <c r="J955" s="93">
        <v>8.0723548160000007</v>
      </c>
      <c r="K955" s="94">
        <f t="shared" si="265"/>
        <v>-4.0274084193617998</v>
      </c>
      <c r="L955" s="94">
        <f t="shared" si="266"/>
        <v>-3.2985600000000002</v>
      </c>
      <c r="M955" s="94">
        <f t="shared" si="267"/>
        <v>-0.66052747332745332</v>
      </c>
      <c r="N955" s="94">
        <f t="shared" si="268"/>
        <v>8.5858923310747404E-2</v>
      </c>
      <c r="O955" s="95">
        <v>30</v>
      </c>
      <c r="P955" s="96">
        <f t="shared" si="272"/>
        <v>14.356453365600098</v>
      </c>
      <c r="Q955" s="97">
        <v>4.1780646947949798</v>
      </c>
      <c r="R955" s="97">
        <v>0.39345579396256702</v>
      </c>
      <c r="S955" s="96">
        <f t="shared" si="273"/>
        <v>1.3519727840705291</v>
      </c>
      <c r="T955" s="98">
        <v>27891301</v>
      </c>
      <c r="U955" s="99">
        <f t="shared" si="274"/>
        <v>4004201.621124154</v>
      </c>
      <c r="V955" s="100">
        <f t="shared" si="269"/>
        <v>8.5742752434412353</v>
      </c>
      <c r="W955" s="97">
        <v>3.62396807568956</v>
      </c>
      <c r="X955" s="97">
        <v>4.3487616908274722</v>
      </c>
      <c r="Y955" s="96">
        <f t="shared" si="275"/>
        <v>1.126643986725441</v>
      </c>
      <c r="Z955" s="100">
        <f t="shared" si="270"/>
        <v>7.1452293695343636</v>
      </c>
      <c r="AA955" s="93">
        <v>17.401357845309398</v>
      </c>
      <c r="AB955" s="95">
        <v>80</v>
      </c>
      <c r="AC955" s="114">
        <f t="shared" si="276"/>
        <v>80</v>
      </c>
      <c r="AD955" s="79">
        <f t="shared" si="283"/>
        <v>20.060729122887068</v>
      </c>
      <c r="AE955" s="79">
        <f t="shared" si="271"/>
        <v>20.060729122887068</v>
      </c>
      <c r="AF955" s="80">
        <f t="shared" si="277"/>
        <v>5595198.3424590919</v>
      </c>
      <c r="AG955" s="96">
        <f t="shared" si="278"/>
        <v>1.8891545921600041</v>
      </c>
      <c r="AH955" s="100">
        <f t="shared" si="279"/>
        <v>11.981107638736187</v>
      </c>
    </row>
    <row r="956" spans="1:34">
      <c r="A956" s="20">
        <v>2024</v>
      </c>
      <c r="B956" s="20">
        <v>25</v>
      </c>
      <c r="C956" s="20" t="s">
        <v>56</v>
      </c>
      <c r="D956" s="24">
        <v>13.26981</v>
      </c>
      <c r="E956" s="24">
        <v>15.0641203331579</v>
      </c>
      <c r="F956" s="24">
        <v>18.203504200000001</v>
      </c>
      <c r="G956" s="23">
        <v>47607.353499999997</v>
      </c>
      <c r="H956" s="23">
        <v>43565.604099999997</v>
      </c>
      <c r="I956" s="92">
        <v>49015.369500000001</v>
      </c>
      <c r="J956" s="93">
        <v>8.0723548160000007</v>
      </c>
      <c r="K956" s="94">
        <f t="shared" si="265"/>
        <v>-4.1177504336290003</v>
      </c>
      <c r="L956" s="94">
        <f t="shared" si="266"/>
        <v>-3.4359999999999999</v>
      </c>
      <c r="M956" s="94">
        <f t="shared" si="267"/>
        <v>-0.64992640765376453</v>
      </c>
      <c r="N956" s="94">
        <f t="shared" si="268"/>
        <v>-0.13132202528276404</v>
      </c>
      <c r="O956" s="95">
        <v>30</v>
      </c>
      <c r="P956" s="96">
        <f t="shared" si="272"/>
        <v>15.983502182234448</v>
      </c>
      <c r="Q956" s="97">
        <v>4.1780646947949798</v>
      </c>
      <c r="R956" s="97">
        <v>0.39345579396256702</v>
      </c>
      <c r="S956" s="96">
        <f t="shared" si="273"/>
        <v>1.5051948691096255</v>
      </c>
      <c r="T956" s="98">
        <v>27891301</v>
      </c>
      <c r="U956" s="99">
        <f t="shared" si="274"/>
        <v>4458006.7039885782</v>
      </c>
      <c r="V956" s="100">
        <f t="shared" si="269"/>
        <v>9.5460169426666237</v>
      </c>
      <c r="W956" s="97">
        <v>3.62396807568956</v>
      </c>
      <c r="X956" s="97">
        <v>4.3487616908274722</v>
      </c>
      <c r="Y956" s="96">
        <f t="shared" si="275"/>
        <v>1.2543290575913544</v>
      </c>
      <c r="Z956" s="100">
        <f t="shared" si="270"/>
        <v>7.9550141188888528</v>
      </c>
      <c r="AA956" s="93">
        <v>18.183557438251501</v>
      </c>
      <c r="AB956" s="95">
        <v>80</v>
      </c>
      <c r="AC956" s="114">
        <f t="shared" si="276"/>
        <v>80</v>
      </c>
      <c r="AD956" s="79">
        <f t="shared" si="283"/>
        <v>23.542271216373873</v>
      </c>
      <c r="AE956" s="79">
        <f t="shared" si="271"/>
        <v>23.542271216373873</v>
      </c>
      <c r="AF956" s="80">
        <f t="shared" si="277"/>
        <v>6566245.7271951986</v>
      </c>
      <c r="AG956" s="96">
        <f t="shared" si="278"/>
        <v>2.217017612163855</v>
      </c>
      <c r="AH956" s="100">
        <f t="shared" si="279"/>
        <v>14.060430394919898</v>
      </c>
    </row>
    <row r="957" spans="1:34">
      <c r="A957" s="20">
        <v>2025</v>
      </c>
      <c r="B957" s="20">
        <v>26</v>
      </c>
      <c r="C957" s="20" t="s">
        <v>56</v>
      </c>
      <c r="D957" s="24">
        <v>13.22925</v>
      </c>
      <c r="E957" s="24">
        <v>15.709580924210499</v>
      </c>
      <c r="F957" s="24">
        <v>18.31751749</v>
      </c>
      <c r="G957" s="23">
        <v>48675.2719</v>
      </c>
      <c r="H957" s="23">
        <v>44105.925900000002</v>
      </c>
      <c r="I957" s="92">
        <v>50277.433499999999</v>
      </c>
      <c r="J957" s="93">
        <v>8.0723548160000007</v>
      </c>
      <c r="K957" s="94">
        <f t="shared" si="265"/>
        <v>-4.2101189677185999</v>
      </c>
      <c r="L957" s="94">
        <f t="shared" si="266"/>
        <v>-3.5734400000000002</v>
      </c>
      <c r="M957" s="94">
        <f t="shared" si="267"/>
        <v>-0.67777415939413777</v>
      </c>
      <c r="N957" s="94">
        <f t="shared" si="268"/>
        <v>-0.38897831111273717</v>
      </c>
      <c r="O957" s="95">
        <v>30</v>
      </c>
      <c r="P957" s="96">
        <f t="shared" si="272"/>
        <v>17.881101729645327</v>
      </c>
      <c r="Q957" s="97">
        <v>4.1780646947949798</v>
      </c>
      <c r="R957" s="97">
        <v>0.39345579396256702</v>
      </c>
      <c r="S957" s="96">
        <f t="shared" si="273"/>
        <v>1.6838951983505044</v>
      </c>
      <c r="T957" s="98">
        <v>27891301</v>
      </c>
      <c r="U957" s="99">
        <f t="shared" si="274"/>
        <v>4987271.9055315843</v>
      </c>
      <c r="V957" s="100">
        <f t="shared" si="269"/>
        <v>10.679342869828876</v>
      </c>
      <c r="W957" s="97">
        <v>3.62396807568956</v>
      </c>
      <c r="X957" s="97">
        <v>4.3487616908274722</v>
      </c>
      <c r="Y957" s="96">
        <f t="shared" si="275"/>
        <v>1.4032459986254204</v>
      </c>
      <c r="Z957" s="100">
        <f t="shared" si="270"/>
        <v>8.8994523915240631</v>
      </c>
      <c r="AA957" s="93">
        <v>18.9657570311938</v>
      </c>
      <c r="AB957" s="95">
        <v>80</v>
      </c>
      <c r="AC957" s="114">
        <f t="shared" si="276"/>
        <v>80</v>
      </c>
      <c r="AD957" s="79">
        <f t="shared" si="283"/>
        <v>27.270898052848942</v>
      </c>
      <c r="AE957" s="79">
        <f t="shared" si="271"/>
        <v>27.270898052848942</v>
      </c>
      <c r="AF957" s="80">
        <f t="shared" si="277"/>
        <v>7606208.2613232378</v>
      </c>
      <c r="AG957" s="96">
        <f t="shared" si="278"/>
        <v>2.5681490425036193</v>
      </c>
      <c r="AH957" s="100">
        <f t="shared" si="279"/>
        <v>16.287322508303809</v>
      </c>
    </row>
    <row r="958" spans="1:34">
      <c r="A958" s="20">
        <v>2026</v>
      </c>
      <c r="B958" s="20">
        <v>27</v>
      </c>
      <c r="C958" s="20" t="s">
        <v>56</v>
      </c>
      <c r="D958" s="24">
        <v>13.14287</v>
      </c>
      <c r="E958" s="24">
        <v>15.1570705373684</v>
      </c>
      <c r="F958" s="24">
        <v>17.31597</v>
      </c>
      <c r="G958" s="23">
        <v>49767.145799999998</v>
      </c>
      <c r="H958" s="23">
        <v>44652.949000000001</v>
      </c>
      <c r="I958" s="92">
        <v>51571.993399999999</v>
      </c>
      <c r="J958" s="93">
        <v>8.0723548160000007</v>
      </c>
      <c r="K958" s="94">
        <f t="shared" si="265"/>
        <v>-4.3045595088252</v>
      </c>
      <c r="L958" s="94">
        <f t="shared" si="266"/>
        <v>-3.7108800000000004</v>
      </c>
      <c r="M958" s="94">
        <f t="shared" si="267"/>
        <v>-0.65393665126422229</v>
      </c>
      <c r="N958" s="94">
        <f t="shared" si="268"/>
        <v>-0.59702134408942198</v>
      </c>
      <c r="O958" s="95">
        <v>30</v>
      </c>
      <c r="P958" s="96">
        <f t="shared" si="272"/>
        <v>19.349236242278717</v>
      </c>
      <c r="Q958" s="97">
        <v>4.1780646947949798</v>
      </c>
      <c r="R958" s="97">
        <v>0.39345579396256702</v>
      </c>
      <c r="S958" s="96">
        <f t="shared" si="273"/>
        <v>1.8221520403356577</v>
      </c>
      <c r="T958" s="98">
        <v>27891301</v>
      </c>
      <c r="U958" s="99">
        <f t="shared" si="274"/>
        <v>5396753.7215350457</v>
      </c>
      <c r="V958" s="100">
        <f t="shared" si="269"/>
        <v>11.55617429087309</v>
      </c>
      <c r="W958" s="97">
        <v>3.62396807568956</v>
      </c>
      <c r="X958" s="97">
        <v>4.3487616908274722</v>
      </c>
      <c r="Y958" s="96">
        <f t="shared" si="275"/>
        <v>1.518460033613048</v>
      </c>
      <c r="Z958" s="100">
        <f t="shared" si="270"/>
        <v>9.630145242394244</v>
      </c>
      <c r="AA958" s="93">
        <v>19.747956624136101</v>
      </c>
      <c r="AB958" s="95">
        <v>80</v>
      </c>
      <c r="AC958" s="114">
        <f t="shared" si="276"/>
        <v>80</v>
      </c>
      <c r="AD958" s="79">
        <f t="shared" si="283"/>
        <v>30.546593866758254</v>
      </c>
      <c r="AE958" s="79">
        <f t="shared" si="271"/>
        <v>30.546593866758254</v>
      </c>
      <c r="AF958" s="80">
        <f t="shared" si="277"/>
        <v>8519842.4406250827</v>
      </c>
      <c r="AG958" s="96">
        <f t="shared" si="278"/>
        <v>2.876627151721789</v>
      </c>
      <c r="AH958" s="100">
        <f t="shared" si="279"/>
        <v>18.243705244833016</v>
      </c>
    </row>
    <row r="959" spans="1:34">
      <c r="A959" s="20">
        <v>2027</v>
      </c>
      <c r="B959" s="20">
        <v>28</v>
      </c>
      <c r="C959" s="20" t="s">
        <v>56</v>
      </c>
      <c r="D959" s="24">
        <v>14.05077</v>
      </c>
      <c r="E959" s="24">
        <v>15.2345179010526</v>
      </c>
      <c r="F959" s="24">
        <v>17.434270819999998</v>
      </c>
      <c r="G959" s="23">
        <v>50883.512300000002</v>
      </c>
      <c r="H959" s="23">
        <v>45206.756600000001</v>
      </c>
      <c r="I959" s="92">
        <v>52899.886100000003</v>
      </c>
      <c r="J959" s="93">
        <v>8.0723548160000007</v>
      </c>
      <c r="K959" s="94">
        <f t="shared" si="265"/>
        <v>-4.4011185128762005</v>
      </c>
      <c r="L959" s="94">
        <f t="shared" si="266"/>
        <v>-3.8483200000000002</v>
      </c>
      <c r="M959" s="94">
        <f t="shared" si="267"/>
        <v>-0.6572780403230134</v>
      </c>
      <c r="N959" s="94">
        <f t="shared" si="268"/>
        <v>-0.83436173719921336</v>
      </c>
      <c r="O959" s="95">
        <v>30</v>
      </c>
      <c r="P959" s="96">
        <f t="shared" si="272"/>
        <v>20.918292166831513</v>
      </c>
      <c r="Q959" s="97">
        <v>4.1780646947949798</v>
      </c>
      <c r="R959" s="97">
        <v>0.39345579396256702</v>
      </c>
      <c r="S959" s="96">
        <f t="shared" si="273"/>
        <v>1.9699128314348686</v>
      </c>
      <c r="T959" s="98">
        <v>27891301</v>
      </c>
      <c r="U959" s="99">
        <f t="shared" si="274"/>
        <v>5834383.8323104</v>
      </c>
      <c r="V959" s="100">
        <f t="shared" si="269"/>
        <v>12.493280206022316</v>
      </c>
      <c r="W959" s="97">
        <v>3.62396807568956</v>
      </c>
      <c r="X959" s="97">
        <v>4.3487616908274722</v>
      </c>
      <c r="Y959" s="96">
        <f t="shared" si="275"/>
        <v>1.641594026195724</v>
      </c>
      <c r="Z959" s="100">
        <f t="shared" si="270"/>
        <v>10.411066838351932</v>
      </c>
      <c r="AA959" s="93">
        <v>20.530156217078201</v>
      </c>
      <c r="AB959" s="95">
        <v>80</v>
      </c>
      <c r="AC959" s="114">
        <f t="shared" si="276"/>
        <v>80</v>
      </c>
      <c r="AD959" s="79">
        <f t="shared" si="283"/>
        <v>33.899745104798704</v>
      </c>
      <c r="AE959" s="79">
        <f t="shared" si="271"/>
        <v>33.899745104798704</v>
      </c>
      <c r="AF959" s="80">
        <f t="shared" si="277"/>
        <v>9455079.945412172</v>
      </c>
      <c r="AG959" s="96">
        <f t="shared" si="278"/>
        <v>3.1923993761881486</v>
      </c>
      <c r="AH959" s="100">
        <f t="shared" si="279"/>
        <v>20.246347604730573</v>
      </c>
    </row>
    <row r="960" spans="1:34">
      <c r="A960" s="20">
        <v>2028</v>
      </c>
      <c r="B960" s="20">
        <v>29</v>
      </c>
      <c r="C960" s="20" t="s">
        <v>56</v>
      </c>
      <c r="D960" s="24">
        <v>12.704330000000001</v>
      </c>
      <c r="E960" s="24">
        <v>14.667144707368401</v>
      </c>
      <c r="F960" s="24">
        <v>16.874490000000002</v>
      </c>
      <c r="G960" s="23">
        <v>52024.920899999997</v>
      </c>
      <c r="H960" s="23">
        <v>45767.432800000002</v>
      </c>
      <c r="I960" s="92">
        <v>54261.969799999999</v>
      </c>
      <c r="J960" s="93">
        <v>8.0723548160000007</v>
      </c>
      <c r="K960" s="94">
        <f t="shared" si="265"/>
        <v>-4.4998435083245996</v>
      </c>
      <c r="L960" s="94">
        <f t="shared" si="266"/>
        <v>-3.98576</v>
      </c>
      <c r="M960" s="94">
        <f t="shared" si="267"/>
        <v>-0.63279929125470236</v>
      </c>
      <c r="N960" s="94">
        <f t="shared" si="268"/>
        <v>-1.0460479835793013</v>
      </c>
      <c r="O960" s="95">
        <v>30</v>
      </c>
      <c r="P960" s="96">
        <f t="shared" si="272"/>
        <v>22.200458451965627</v>
      </c>
      <c r="Q960" s="97">
        <v>4.1780646947949798</v>
      </c>
      <c r="R960" s="97">
        <v>0.39345579396256702</v>
      </c>
      <c r="S960" s="96">
        <f t="shared" si="273"/>
        <v>2.0906567142038339</v>
      </c>
      <c r="T960" s="98">
        <v>27891301</v>
      </c>
      <c r="U960" s="99">
        <f t="shared" si="274"/>
        <v>6191996.6902176738</v>
      </c>
      <c r="V960" s="100">
        <f t="shared" si="269"/>
        <v>13.259043612668602</v>
      </c>
      <c r="W960" s="97">
        <v>3.62396807568956</v>
      </c>
      <c r="X960" s="97">
        <v>4.3487616908274722</v>
      </c>
      <c r="Y960" s="96">
        <f t="shared" si="275"/>
        <v>1.7422139285031948</v>
      </c>
      <c r="Z960" s="100">
        <f t="shared" si="270"/>
        <v>11.049203010557168</v>
      </c>
      <c r="AA960" s="93">
        <v>21.312355810020598</v>
      </c>
      <c r="AB960" s="95">
        <v>80</v>
      </c>
      <c r="AC960" s="114">
        <f t="shared" si="276"/>
        <v>80</v>
      </c>
      <c r="AD960" s="79">
        <f t="shared" si="283"/>
        <v>36.942540715632198</v>
      </c>
      <c r="AE960" s="79">
        <f t="shared" si="271"/>
        <v>36.942540715632198</v>
      </c>
      <c r="AF960" s="80">
        <f t="shared" si="277"/>
        <v>10303755.22804453</v>
      </c>
      <c r="AG960" s="96">
        <f t="shared" si="278"/>
        <v>3.4789448584583922</v>
      </c>
      <c r="AH960" s="100">
        <f t="shared" si="279"/>
        <v>22.063632585388522</v>
      </c>
    </row>
    <row r="961" spans="1:34">
      <c r="A961" s="20">
        <v>2029</v>
      </c>
      <c r="B961" s="20">
        <v>30</v>
      </c>
      <c r="C961" s="20" t="s">
        <v>56</v>
      </c>
      <c r="D961" s="24">
        <v>13.386150000000001</v>
      </c>
      <c r="E961" s="24">
        <v>15.3778345142105</v>
      </c>
      <c r="F961" s="24">
        <v>17.70934347</v>
      </c>
      <c r="G961" s="23">
        <v>53191.933299999997</v>
      </c>
      <c r="H961" s="23">
        <v>46335.062700000002</v>
      </c>
      <c r="I961" s="92">
        <v>55659.124900000003</v>
      </c>
      <c r="J961" s="93">
        <v>8.0723548160000007</v>
      </c>
      <c r="K961" s="94">
        <f t="shared" si="265"/>
        <v>-4.6007830788502</v>
      </c>
      <c r="L961" s="94">
        <f t="shared" si="266"/>
        <v>-4.1232000000000006</v>
      </c>
      <c r="M961" s="94">
        <f t="shared" si="267"/>
        <v>-0.66346129228109785</v>
      </c>
      <c r="N961" s="94">
        <f t="shared" si="268"/>
        <v>-1.3150895551312978</v>
      </c>
      <c r="O961" s="95">
        <v>30</v>
      </c>
      <c r="P961" s="96">
        <f t="shared" si="272"/>
        <v>23.650907290485268</v>
      </c>
      <c r="Q961" s="97">
        <v>4.1780646947949798</v>
      </c>
      <c r="R961" s="97">
        <v>0.39345579396256702</v>
      </c>
      <c r="S961" s="96">
        <f t="shared" si="273"/>
        <v>2.2272480647573065</v>
      </c>
      <c r="T961" s="98">
        <v>27891301</v>
      </c>
      <c r="U961" s="99">
        <f t="shared" si="274"/>
        <v>6596545.7416201904</v>
      </c>
      <c r="V961" s="100">
        <f t="shared" si="269"/>
        <v>14.125312408400326</v>
      </c>
      <c r="W961" s="97">
        <v>3.62396807568956</v>
      </c>
      <c r="X961" s="97">
        <v>4.3487616908274722</v>
      </c>
      <c r="Y961" s="96">
        <f t="shared" si="275"/>
        <v>1.8560400539644222</v>
      </c>
      <c r="Z961" s="100">
        <f t="shared" si="270"/>
        <v>11.771093673666936</v>
      </c>
      <c r="AA961" s="93">
        <v>22.0945554029629</v>
      </c>
      <c r="AB961" s="95">
        <v>80</v>
      </c>
      <c r="AC961" s="114">
        <f t="shared" si="276"/>
        <v>80</v>
      </c>
      <c r="AD961" s="79">
        <f t="shared" si="283"/>
        <v>40.130152892062952</v>
      </c>
      <c r="AE961" s="79">
        <f t="shared" si="271"/>
        <v>40.130152892062952</v>
      </c>
      <c r="AF961" s="80">
        <f t="shared" si="277"/>
        <v>11192821.734885482</v>
      </c>
      <c r="AG961" s="96">
        <f t="shared" si="278"/>
        <v>3.7791279746472743</v>
      </c>
      <c r="AH961" s="100">
        <f t="shared" si="279"/>
        <v>23.967408084395242</v>
      </c>
    </row>
    <row r="962" spans="1:34">
      <c r="A962" s="20">
        <v>2030</v>
      </c>
      <c r="B962" s="20">
        <v>31</v>
      </c>
      <c r="C962" s="20" t="s">
        <v>56</v>
      </c>
      <c r="D962" s="24">
        <v>13.355449999999999</v>
      </c>
      <c r="E962" s="24">
        <v>15.502753837368401</v>
      </c>
      <c r="F962" s="24">
        <v>19.57</v>
      </c>
      <c r="G962" s="23">
        <v>54385.124000000003</v>
      </c>
      <c r="H962" s="23">
        <v>46909.7327</v>
      </c>
      <c r="I962" s="92">
        <v>57092.254500000003</v>
      </c>
      <c r="J962" s="93">
        <v>8.0723548160000007</v>
      </c>
      <c r="K962" s="94">
        <f t="shared" si="265"/>
        <v>-4.7039869152560003</v>
      </c>
      <c r="L962" s="94">
        <f t="shared" si="266"/>
        <v>-4.2606400000000004</v>
      </c>
      <c r="M962" s="94">
        <f t="shared" si="267"/>
        <v>-0.66885081155942228</v>
      </c>
      <c r="N962" s="94">
        <f t="shared" si="268"/>
        <v>-1.5611229108154223</v>
      </c>
      <c r="O962" s="95">
        <v>30</v>
      </c>
      <c r="P962" s="96">
        <f t="shared" si="272"/>
        <v>24.795432729830498</v>
      </c>
      <c r="Q962" s="97">
        <v>4.1780646947949798</v>
      </c>
      <c r="R962" s="97">
        <v>0.39345579396256702</v>
      </c>
      <c r="S962" s="96">
        <f t="shared" si="273"/>
        <v>2.3350300639228392</v>
      </c>
      <c r="T962" s="98">
        <v>27891301</v>
      </c>
      <c r="U962" s="99">
        <f t="shared" si="274"/>
        <v>6915768.7769295406</v>
      </c>
      <c r="V962" s="100">
        <f t="shared" si="269"/>
        <v>14.80887093710915</v>
      </c>
      <c r="W962" s="97">
        <v>3.62396807568956</v>
      </c>
      <c r="X962" s="97">
        <v>4.3487616908274722</v>
      </c>
      <c r="Y962" s="96">
        <f t="shared" si="275"/>
        <v>1.9458583866023658</v>
      </c>
      <c r="Z962" s="100">
        <f t="shared" si="270"/>
        <v>12.340725780924293</v>
      </c>
      <c r="AA962" s="93">
        <v>22.876754995904999</v>
      </c>
      <c r="AB962" s="95">
        <v>80</v>
      </c>
      <c r="AC962" s="114">
        <f t="shared" si="276"/>
        <v>80</v>
      </c>
      <c r="AD962" s="79">
        <f t="shared" si="283"/>
        <v>42.988375681531025</v>
      </c>
      <c r="AE962" s="79">
        <f t="shared" si="271"/>
        <v>42.988375681531025</v>
      </c>
      <c r="AF962" s="80">
        <f t="shared" si="277"/>
        <v>11990017.256346619</v>
      </c>
      <c r="AG962" s="96">
        <f t="shared" si="278"/>
        <v>4.0482919055823476</v>
      </c>
      <c r="AH962" s="100">
        <f t="shared" si="279"/>
        <v>25.674458445642401</v>
      </c>
    </row>
    <row r="963" spans="1:34">
      <c r="A963" s="20">
        <v>2031</v>
      </c>
      <c r="B963" s="20">
        <v>32</v>
      </c>
      <c r="C963" s="20" t="s">
        <v>56</v>
      </c>
      <c r="D963" s="24">
        <v>12.58459</v>
      </c>
      <c r="E963" s="24">
        <v>15.0239902147368</v>
      </c>
      <c r="F963" s="24">
        <v>17.325700000000001</v>
      </c>
      <c r="G963" s="23">
        <v>55605.08</v>
      </c>
      <c r="H963" s="23">
        <v>47491.53</v>
      </c>
      <c r="I963" s="92">
        <v>58562.284699999997</v>
      </c>
      <c r="J963" s="93">
        <v>8.0723548160000007</v>
      </c>
      <c r="K963" s="94">
        <f t="shared" ref="K963:K982" si="284">G963*$AL$3</f>
        <v>-4.8095057895200002</v>
      </c>
      <c r="L963" s="94">
        <f t="shared" ref="L963:L982" si="285">B963*$AL$5</f>
        <v>-4.3980800000000002</v>
      </c>
      <c r="M963" s="94">
        <f t="shared" ref="M963:M982" si="286">E963*$AL$4</f>
        <v>-0.64819503382460453</v>
      </c>
      <c r="N963" s="94">
        <f t="shared" ref="N963:N982" si="287">SUM(J963:M963)</f>
        <v>-1.7834260073446042</v>
      </c>
      <c r="O963" s="95">
        <v>30</v>
      </c>
      <c r="P963" s="96">
        <f t="shared" si="272"/>
        <v>25.683581792724269</v>
      </c>
      <c r="Q963" s="97">
        <v>4.1780646947949798</v>
      </c>
      <c r="R963" s="97">
        <v>0.39345579396256702</v>
      </c>
      <c r="S963" s="96">
        <f t="shared" si="273"/>
        <v>2.418668643079672</v>
      </c>
      <c r="T963" s="98">
        <v>27891301</v>
      </c>
      <c r="U963" s="99">
        <f t="shared" si="274"/>
        <v>7163485.1053899219</v>
      </c>
      <c r="V963" s="100">
        <f t="shared" ref="V963:V982" si="288">(U963*$AM$12/$AM$13*10^(-6))*($AM$11/$AP$11)+(U963*$AN$12/$AN$13*10^(-6))*($AN$11/$AP$11)+(U963*$AO$12/$AO$13*10^(-6))*($AO$11/$AP$11)+(U963*$AL$12/$AL$13*10^(-6))*($AL$11/$AP$11)</f>
        <v>15.339310755950667</v>
      </c>
      <c r="W963" s="97">
        <v>3.62396807568956</v>
      </c>
      <c r="X963" s="97">
        <v>4.7111584983964283</v>
      </c>
      <c r="Y963" s="96">
        <f t="shared" si="275"/>
        <v>1.8605143408305167</v>
      </c>
      <c r="Z963" s="100">
        <f t="shared" ref="Z963:Z982" si="289">IF(AND(A963&gt;=2000,A963&lt;=2020),(U963*$AM$12/$AM$13*10^(-6))*($AM$11/$AP$11)+(U963*$AN$12/$AN$13*10^(-6))*($AN$11/$AP$11)+(U963*$AO$12/$AO$13*10^(-6))*($AO$11/$AP$11)+(U963*$AL$12/$AL$13*10^(-6))*($AL$11/$AP$11),IF(AND(A963&gt;=2021,A963&lt;=2030),(U963*$AM$12/$AM$14*10^(-6))*($AM$11/$AP$11)+(U963*$AN$12/$AN$14*10^(-6))*($AN$11/$AP$11)+(U963*$AO$12/$AO$14*10^(-6))*($AO$11/$AP$11)+(U963*$AL$12/$AL$14*10^(-6))*($AL$11/$AP$11),IF(AND(A963&gt;=2031,A963&lt;=2040),(U963*$AM$12/$AM$15*10^(-6))*($AM$11/$AP$11)+(U963*$AN$12/$AN$15*10^(-6))*($AN$11/$AP$11)+(U963*$AO$12/$AO$15*10^(-6))*($AO$11/$AP$11)+(U963*$AL$12/$AL$15*10^(-6))*($AL$11/$AP$11),(U963*$AM$12/$AM$16*10^(-6))*($AM$11/$AP$11)+(U963*$AN$12/$AN$16*10^(-6))*($AN$11/$AP$11)+(U963*$AO$12/$AO$16*10^(-6))*($AO$11/$AP$11)+(U963*$AL$12/$AL$16*10^(-6))*($AL$11/$AP$11))))</f>
        <v>11.799469812269745</v>
      </c>
      <c r="AA963" s="93">
        <v>23.658954588847301</v>
      </c>
      <c r="AB963" s="95">
        <v>90</v>
      </c>
      <c r="AC963" s="114">
        <f t="shared" si="276"/>
        <v>90</v>
      </c>
      <c r="AD963" s="79">
        <f t="shared" si="283"/>
        <v>45.866756106759375</v>
      </c>
      <c r="AE963" s="79">
        <f t="shared" ref="AE963:AE982" si="290">IF(AD963&lt;100,AD963,100)</f>
        <v>45.866756106759375</v>
      </c>
      <c r="AF963" s="80">
        <f t="shared" si="277"/>
        <v>12792835.004672138</v>
      </c>
      <c r="AG963" s="96">
        <f t="shared" si="278"/>
        <v>4.3193541169802261</v>
      </c>
      <c r="AH963" s="100">
        <f t="shared" si="279"/>
        <v>27.393547791230901</v>
      </c>
    </row>
    <row r="964" spans="1:34">
      <c r="A964" s="20">
        <v>2032</v>
      </c>
      <c r="B964" s="20">
        <v>33</v>
      </c>
      <c r="C964" s="20" t="s">
        <v>56</v>
      </c>
      <c r="D964" s="24">
        <v>13.97574</v>
      </c>
      <c r="E964" s="24">
        <v>15.454939380000001</v>
      </c>
      <c r="F964" s="24">
        <v>18.302984080000002</v>
      </c>
      <c r="G964" s="23">
        <v>56852.401899999997</v>
      </c>
      <c r="H964" s="23">
        <v>48080.542999999998</v>
      </c>
      <c r="I964" s="92">
        <v>60070.165699999998</v>
      </c>
      <c r="J964" s="93">
        <v>8.0723548160000007</v>
      </c>
      <c r="K964" s="94">
        <f t="shared" si="284"/>
        <v>-4.9173916499386001</v>
      </c>
      <c r="L964" s="94">
        <f t="shared" si="285"/>
        <v>-4.53552</v>
      </c>
      <c r="M964" s="94">
        <f t="shared" si="286"/>
        <v>-0.66678790461072002</v>
      </c>
      <c r="N964" s="94">
        <f t="shared" si="287"/>
        <v>-2.0473447385493193</v>
      </c>
      <c r="O964" s="95">
        <v>30</v>
      </c>
      <c r="P964" s="96">
        <f t="shared" ref="P964:P982" si="291">O964/(EXP(N964)+1)</f>
        <v>26.570371327512504</v>
      </c>
      <c r="Q964" s="97">
        <v>4.1780646947949798</v>
      </c>
      <c r="R964" s="97">
        <v>0.39345579396256702</v>
      </c>
      <c r="S964" s="96">
        <f t="shared" ref="S964:S982" si="292">R964*P964/Q964</f>
        <v>2.5021791930533177</v>
      </c>
      <c r="T964" s="98">
        <v>27891301</v>
      </c>
      <c r="U964" s="99">
        <f t="shared" ref="U964:U982" si="293">T964*P964/100</f>
        <v>7410822.2437742082</v>
      </c>
      <c r="V964" s="100">
        <f t="shared" si="288"/>
        <v>15.868938607666237</v>
      </c>
      <c r="W964" s="97">
        <v>3.62396807568956</v>
      </c>
      <c r="X964" s="97">
        <v>4.7111584983964283</v>
      </c>
      <c r="Y964" s="96">
        <f t="shared" ref="Y964:Y982" si="294">(P964/Q964)*(W964/X964)*R964</f>
        <v>1.9247532254256288</v>
      </c>
      <c r="Z964" s="100">
        <f t="shared" si="289"/>
        <v>12.206875852050953</v>
      </c>
      <c r="AA964" s="93">
        <v>24.441154181789699</v>
      </c>
      <c r="AB964" s="95">
        <v>90</v>
      </c>
      <c r="AC964" s="114">
        <f t="shared" ref="AC964:AC982" si="295">IF(AB964&gt;=AA964,AB964,AA964)</f>
        <v>90</v>
      </c>
      <c r="AD964" s="79">
        <f t="shared" si="283"/>
        <v>48.720311016093923</v>
      </c>
      <c r="AE964" s="79">
        <f t="shared" si="290"/>
        <v>48.720311016093923</v>
      </c>
      <c r="AF964" s="80">
        <f t="shared" ref="AF964:AF982" si="296">AE964*T964/100</f>
        <v>13588728.593634915</v>
      </c>
      <c r="AG964" s="96">
        <f t="shared" ref="AG964:AG982" si="297">(AE964/Q964)*R964</f>
        <v>4.5880784653290494</v>
      </c>
      <c r="AH964" s="100">
        <f t="shared" ref="AH964:AH982" si="298">(AF964*$AM$12/$AM$13*10^(-6))*($AM$11/$AP$11)+(AF964*$AN$12/$AN$13*10^(-6))*($AN$11/$AP$11)+(AF964*$AO$12/$AO$13*10^(-6))*($AO$11/$AP$11)+(AF964*$AL$12/$AL$13*10^(-6))*($AL$11/$AP$11)</f>
        <v>29.097810298956794</v>
      </c>
    </row>
    <row r="965" spans="1:34">
      <c r="A965" s="20">
        <v>2033</v>
      </c>
      <c r="B965" s="20">
        <v>34</v>
      </c>
      <c r="C965" s="20" t="s">
        <v>56</v>
      </c>
      <c r="D965" s="24">
        <v>12.975680000000001</v>
      </c>
      <c r="E965" s="24">
        <v>15.726920724210499</v>
      </c>
      <c r="F965" s="24">
        <v>17.826419999999999</v>
      </c>
      <c r="G965" s="23">
        <v>58127.703399999999</v>
      </c>
      <c r="H965" s="23">
        <v>48676.861299999997</v>
      </c>
      <c r="I965" s="92">
        <v>61616.872100000001</v>
      </c>
      <c r="J965" s="93">
        <v>8.0723548160000007</v>
      </c>
      <c r="K965" s="94">
        <f t="shared" si="284"/>
        <v>-5.0276975778796</v>
      </c>
      <c r="L965" s="94">
        <f t="shared" si="285"/>
        <v>-4.6729599999999998</v>
      </c>
      <c r="M965" s="94">
        <f t="shared" si="286"/>
        <v>-0.67852226772533786</v>
      </c>
      <c r="N965" s="94">
        <f t="shared" si="287"/>
        <v>-2.3068250296049371</v>
      </c>
      <c r="O965" s="95">
        <v>30</v>
      </c>
      <c r="P965" s="96">
        <f t="shared" si="291"/>
        <v>27.283221294451888</v>
      </c>
      <c r="Q965" s="97">
        <v>4.1780646947949798</v>
      </c>
      <c r="R965" s="97">
        <v>0.39345579396256702</v>
      </c>
      <c r="S965" s="96">
        <f t="shared" si="292"/>
        <v>2.569309544114597</v>
      </c>
      <c r="T965" s="98">
        <v>27891301</v>
      </c>
      <c r="U965" s="99">
        <f t="shared" si="293"/>
        <v>7609645.3737316728</v>
      </c>
      <c r="V965" s="100">
        <f t="shared" si="288"/>
        <v>16.29468246432528</v>
      </c>
      <c r="W965" s="97">
        <v>3.62396807568956</v>
      </c>
      <c r="X965" s="97">
        <v>4.7111584983964283</v>
      </c>
      <c r="Y965" s="96">
        <f t="shared" si="294"/>
        <v>1.9763919570112287</v>
      </c>
      <c r="Z965" s="100">
        <f t="shared" si="289"/>
        <v>12.534371126404062</v>
      </c>
      <c r="AA965" s="93">
        <v>25.223353774731802</v>
      </c>
      <c r="AB965" s="95">
        <v>90</v>
      </c>
      <c r="AC965" s="114">
        <f t="shared" si="295"/>
        <v>90</v>
      </c>
      <c r="AD965" s="79">
        <f t="shared" si="283"/>
        <v>51.376460369791353</v>
      </c>
      <c r="AE965" s="79">
        <f t="shared" si="290"/>
        <v>51.376460369791353</v>
      </c>
      <c r="AF965" s="80">
        <f t="shared" si="296"/>
        <v>14329563.20488422</v>
      </c>
      <c r="AG965" s="96">
        <f t="shared" si="297"/>
        <v>4.8382127808996378</v>
      </c>
      <c r="AH965" s="100">
        <f t="shared" si="298"/>
        <v>30.68417394088949</v>
      </c>
    </row>
    <row r="966" spans="1:34">
      <c r="A966" s="20">
        <v>2034</v>
      </c>
      <c r="B966" s="20">
        <v>35</v>
      </c>
      <c r="C966" s="20" t="s">
        <v>56</v>
      </c>
      <c r="D966" s="24">
        <v>13.128959999999999</v>
      </c>
      <c r="E966" s="24">
        <v>15.320519217894701</v>
      </c>
      <c r="F966" s="24">
        <v>19.297131060000002</v>
      </c>
      <c r="G966" s="23">
        <v>59431.612200000003</v>
      </c>
      <c r="H966" s="23">
        <v>49280.575400000002</v>
      </c>
      <c r="I966" s="92">
        <v>63203.403700000003</v>
      </c>
      <c r="J966" s="93">
        <v>8.0723548160000007</v>
      </c>
      <c r="K966" s="94">
        <f t="shared" si="284"/>
        <v>-5.1404778656268002</v>
      </c>
      <c r="L966" s="94">
        <f t="shared" si="285"/>
        <v>-4.8104000000000005</v>
      </c>
      <c r="M966" s="94">
        <f t="shared" si="286"/>
        <v>-0.66098848113684894</v>
      </c>
      <c r="N966" s="94">
        <f t="shared" si="287"/>
        <v>-2.5395115307636491</v>
      </c>
      <c r="O966" s="95">
        <v>30</v>
      </c>
      <c r="P966" s="96">
        <f t="shared" si="291"/>
        <v>27.805971668210354</v>
      </c>
      <c r="Q966" s="97">
        <v>4.1780646947949798</v>
      </c>
      <c r="R966" s="97">
        <v>0.39345579396256702</v>
      </c>
      <c r="S966" s="96">
        <f t="shared" si="292"/>
        <v>2.6185378778949717</v>
      </c>
      <c r="T966" s="98">
        <v>27891301</v>
      </c>
      <c r="U966" s="99">
        <f t="shared" si="293"/>
        <v>7755447.2539552711</v>
      </c>
      <c r="V966" s="100">
        <f t="shared" si="288"/>
        <v>16.606890881966702</v>
      </c>
      <c r="W966" s="97">
        <v>3.62396807568956</v>
      </c>
      <c r="X966" s="97">
        <v>4.7111584983964283</v>
      </c>
      <c r="Y966" s="96">
        <f t="shared" si="294"/>
        <v>2.0142599060730553</v>
      </c>
      <c r="Z966" s="100">
        <f t="shared" si="289"/>
        <v>12.774531447666693</v>
      </c>
      <c r="AA966" s="93">
        <v>26.0055533676741</v>
      </c>
      <c r="AB966" s="95">
        <v>90</v>
      </c>
      <c r="AC966" s="114">
        <f t="shared" si="295"/>
        <v>90</v>
      </c>
      <c r="AD966" s="79">
        <f t="shared" si="283"/>
        <v>53.819044142519601</v>
      </c>
      <c r="AE966" s="79">
        <f t="shared" si="290"/>
        <v>53.819044142519601</v>
      </c>
      <c r="AF966" s="80">
        <f t="shared" si="296"/>
        <v>15010831.597113011</v>
      </c>
      <c r="AG966" s="96">
        <f t="shared" si="297"/>
        <v>5.0682352453234527</v>
      </c>
      <c r="AH966" s="100">
        <f t="shared" si="298"/>
        <v>32.142987273067909</v>
      </c>
    </row>
    <row r="967" spans="1:34">
      <c r="A967" s="20">
        <v>2035</v>
      </c>
      <c r="B967" s="20">
        <v>36</v>
      </c>
      <c r="C967" s="20" t="s">
        <v>56</v>
      </c>
      <c r="D967" s="24">
        <v>13.42005</v>
      </c>
      <c r="E967" s="24">
        <v>15.368492907368401</v>
      </c>
      <c r="F967" s="24">
        <v>17.64860457</v>
      </c>
      <c r="G967" s="23">
        <v>60764.770100000002</v>
      </c>
      <c r="H967" s="23">
        <v>49891.777099999999</v>
      </c>
      <c r="I967" s="92">
        <v>64830.785799999998</v>
      </c>
      <c r="J967" s="93">
        <v>8.0723548160000007</v>
      </c>
      <c r="K967" s="94">
        <f t="shared" si="284"/>
        <v>-5.2557880250294007</v>
      </c>
      <c r="L967" s="94">
        <f t="shared" si="285"/>
        <v>-4.9478400000000002</v>
      </c>
      <c r="M967" s="94">
        <f t="shared" si="286"/>
        <v>-0.66305825799550233</v>
      </c>
      <c r="N967" s="94">
        <f t="shared" si="287"/>
        <v>-2.7943314670249024</v>
      </c>
      <c r="O967" s="95">
        <v>30</v>
      </c>
      <c r="P967" s="96">
        <f t="shared" si="291"/>
        <v>28.271062125261206</v>
      </c>
      <c r="Q967" s="97">
        <v>4.1780646947949798</v>
      </c>
      <c r="R967" s="97">
        <v>0.39345579396256702</v>
      </c>
      <c r="S967" s="96">
        <f t="shared" si="292"/>
        <v>2.662336274619495</v>
      </c>
      <c r="T967" s="98">
        <v>27891301</v>
      </c>
      <c r="U967" s="99">
        <f t="shared" si="293"/>
        <v>7885167.0332536008</v>
      </c>
      <c r="V967" s="100">
        <f t="shared" si="288"/>
        <v>16.884662382371339</v>
      </c>
      <c r="W967" s="97">
        <v>3.62396807568956</v>
      </c>
      <c r="X967" s="97">
        <v>4.7111584983964283</v>
      </c>
      <c r="Y967" s="96">
        <f t="shared" si="294"/>
        <v>2.0479509804765348</v>
      </c>
      <c r="Z967" s="100">
        <f t="shared" si="289"/>
        <v>12.988201832593337</v>
      </c>
      <c r="AA967" s="93">
        <v>26.787752960616402</v>
      </c>
      <c r="AB967" s="95">
        <v>90</v>
      </c>
      <c r="AC967" s="114">
        <f t="shared" si="295"/>
        <v>90</v>
      </c>
      <c r="AD967" s="79">
        <f t="shared" si="283"/>
        <v>56.180502010751965</v>
      </c>
      <c r="AE967" s="79">
        <f t="shared" si="290"/>
        <v>56.180502010751965</v>
      </c>
      <c r="AF967" s="80">
        <f t="shared" si="296"/>
        <v>15669472.919129882</v>
      </c>
      <c r="AG967" s="96">
        <f t="shared" si="297"/>
        <v>5.2906179388255472</v>
      </c>
      <c r="AH967" s="100">
        <f t="shared" si="298"/>
        <v>33.553348817272862</v>
      </c>
    </row>
    <row r="968" spans="1:34">
      <c r="A968" s="20">
        <v>2036</v>
      </c>
      <c r="B968" s="20">
        <v>37</v>
      </c>
      <c r="C968" s="20" t="s">
        <v>56</v>
      </c>
      <c r="D968" s="24">
        <v>14.18632</v>
      </c>
      <c r="E968" s="24">
        <v>15.4376534684211</v>
      </c>
      <c r="F968" s="24">
        <v>17.169879999999999</v>
      </c>
      <c r="G968" s="23">
        <v>62127.833100000003</v>
      </c>
      <c r="H968" s="23">
        <v>50510.559099999999</v>
      </c>
      <c r="I968" s="92">
        <v>66500.070300000007</v>
      </c>
      <c r="J968" s="93">
        <v>8.0723548160000007</v>
      </c>
      <c r="K968" s="94">
        <f t="shared" si="284"/>
        <v>-5.3736847961514007</v>
      </c>
      <c r="L968" s="94">
        <f t="shared" si="285"/>
        <v>-5.08528</v>
      </c>
      <c r="M968" s="94">
        <f t="shared" si="286"/>
        <v>-0.66604212124155993</v>
      </c>
      <c r="N968" s="94">
        <f t="shared" si="287"/>
        <v>-3.0526521013929599</v>
      </c>
      <c r="O968" s="95">
        <v>30</v>
      </c>
      <c r="P968" s="96">
        <f t="shared" si="291"/>
        <v>28.646906619026552</v>
      </c>
      <c r="Q968" s="97">
        <v>4.1780646947949798</v>
      </c>
      <c r="R968" s="97">
        <v>0.39345579396256702</v>
      </c>
      <c r="S968" s="96">
        <f t="shared" si="292"/>
        <v>2.697730220023244</v>
      </c>
      <c r="T968" s="98">
        <v>27891301</v>
      </c>
      <c r="U968" s="99">
        <f t="shared" si="293"/>
        <v>7989994.9523016186</v>
      </c>
      <c r="V968" s="100">
        <f t="shared" si="288"/>
        <v>17.109132455599703</v>
      </c>
      <c r="W968" s="97">
        <v>3.62396807568956</v>
      </c>
      <c r="X968" s="97">
        <v>4.7111584983964283</v>
      </c>
      <c r="Y968" s="96">
        <f t="shared" si="294"/>
        <v>2.0751770923255721</v>
      </c>
      <c r="Z968" s="100">
        <f t="shared" si="289"/>
        <v>13.160871119692079</v>
      </c>
      <c r="AA968" s="93">
        <v>27.569952553558601</v>
      </c>
      <c r="AB968" s="95">
        <v>90</v>
      </c>
      <c r="AC968" s="114">
        <f t="shared" si="295"/>
        <v>90</v>
      </c>
      <c r="AD968" s="79">
        <f t="shared" si="283"/>
        <v>58.429247927910552</v>
      </c>
      <c r="AE968" s="79">
        <f t="shared" si="290"/>
        <v>58.429247927910552</v>
      </c>
      <c r="AF968" s="80">
        <f t="shared" si="296"/>
        <v>16296677.411609795</v>
      </c>
      <c r="AG968" s="96">
        <f t="shared" si="297"/>
        <v>5.5023863471409991</v>
      </c>
      <c r="AH968" s="100">
        <f t="shared" si="298"/>
        <v>34.896394063564898</v>
      </c>
    </row>
    <row r="969" spans="1:34">
      <c r="A969" s="20">
        <v>2037</v>
      </c>
      <c r="B969" s="20">
        <v>38</v>
      </c>
      <c r="C969" s="20" t="s">
        <v>56</v>
      </c>
      <c r="D969" s="24">
        <v>13.84811</v>
      </c>
      <c r="E969" s="24">
        <v>15.439493217368399</v>
      </c>
      <c r="F969" s="24">
        <v>19.581579999999999</v>
      </c>
      <c r="G969" s="23">
        <v>63521.472000000002</v>
      </c>
      <c r="H969" s="23">
        <v>51137.015599999999</v>
      </c>
      <c r="I969" s="92">
        <v>68212.335999999996</v>
      </c>
      <c r="J969" s="93">
        <v>8.0723548160000007</v>
      </c>
      <c r="K969" s="94">
        <f t="shared" si="284"/>
        <v>-5.4942261991680006</v>
      </c>
      <c r="L969" s="94">
        <f t="shared" si="285"/>
        <v>-5.2227200000000007</v>
      </c>
      <c r="M969" s="94">
        <f t="shared" si="286"/>
        <v>-0.6661214953701422</v>
      </c>
      <c r="N969" s="94">
        <f t="shared" si="287"/>
        <v>-3.3107128785381428</v>
      </c>
      <c r="O969" s="95">
        <v>30</v>
      </c>
      <c r="P969" s="96">
        <f t="shared" si="291"/>
        <v>28.943835075041015</v>
      </c>
      <c r="Q969" s="97">
        <v>4.1780646947949798</v>
      </c>
      <c r="R969" s="97">
        <v>0.39345579396256702</v>
      </c>
      <c r="S969" s="96">
        <f t="shared" si="292"/>
        <v>2.7256925015926972</v>
      </c>
      <c r="T969" s="98">
        <v>27891301</v>
      </c>
      <c r="U969" s="99">
        <f t="shared" si="293"/>
        <v>8072812.1617232654</v>
      </c>
      <c r="V969" s="100">
        <f t="shared" si="288"/>
        <v>17.286470565830914</v>
      </c>
      <c r="W969" s="97">
        <v>3.62396807568956</v>
      </c>
      <c r="X969" s="97">
        <v>4.7111584983964283</v>
      </c>
      <c r="Y969" s="96">
        <f t="shared" si="294"/>
        <v>2.0966865396866901</v>
      </c>
      <c r="Z969" s="100">
        <f t="shared" si="289"/>
        <v>13.297285050639164</v>
      </c>
      <c r="AA969" s="93">
        <v>28.352152146500899</v>
      </c>
      <c r="AB969" s="95">
        <v>90</v>
      </c>
      <c r="AC969" s="114">
        <f t="shared" si="295"/>
        <v>90</v>
      </c>
      <c r="AD969" s="79">
        <f t="shared" si="283"/>
        <v>60.575611819529996</v>
      </c>
      <c r="AE969" s="79">
        <f t="shared" si="290"/>
        <v>60.575611819529996</v>
      </c>
      <c r="AF969" s="80">
        <f t="shared" si="296"/>
        <v>16895326.225176688</v>
      </c>
      <c r="AG969" s="96">
        <f t="shared" si="297"/>
        <v>5.704513257756286</v>
      </c>
      <c r="AH969" s="100">
        <f t="shared" si="298"/>
        <v>36.178292476123104</v>
      </c>
    </row>
    <row r="970" spans="1:34">
      <c r="A970" s="20">
        <v>2038</v>
      </c>
      <c r="B970" s="20">
        <v>39</v>
      </c>
      <c r="C970" s="20" t="s">
        <v>56</v>
      </c>
      <c r="D970" s="24">
        <v>13.269880000000001</v>
      </c>
      <c r="E970" s="24">
        <v>15.3704436821053</v>
      </c>
      <c r="F970" s="24">
        <v>17.682196019999999</v>
      </c>
      <c r="G970" s="23">
        <v>64946.372799999997</v>
      </c>
      <c r="H970" s="23">
        <v>51771.241800000003</v>
      </c>
      <c r="I970" s="92">
        <v>69968.689799999993</v>
      </c>
      <c r="J970" s="93">
        <v>8.0723548160000007</v>
      </c>
      <c r="K970" s="94">
        <f t="shared" si="284"/>
        <v>-5.6174715689632002</v>
      </c>
      <c r="L970" s="94">
        <f t="shared" si="285"/>
        <v>-5.3601600000000005</v>
      </c>
      <c r="M970" s="94">
        <f t="shared" si="286"/>
        <v>-0.66314242222075115</v>
      </c>
      <c r="N970" s="94">
        <f t="shared" si="287"/>
        <v>-3.5684191751839514</v>
      </c>
      <c r="O970" s="95">
        <v>30</v>
      </c>
      <c r="P970" s="96">
        <f t="shared" si="291"/>
        <v>29.177191574800922</v>
      </c>
      <c r="Q970" s="97">
        <v>4.1780646947949798</v>
      </c>
      <c r="R970" s="97">
        <v>0.39345579396256702</v>
      </c>
      <c r="S970" s="96">
        <f t="shared" si="292"/>
        <v>2.7476680988120856</v>
      </c>
      <c r="T970" s="98">
        <v>27891301</v>
      </c>
      <c r="U970" s="99">
        <f t="shared" si="293"/>
        <v>8137898.3254743647</v>
      </c>
      <c r="V970" s="100">
        <f t="shared" si="288"/>
        <v>17.425840841193057</v>
      </c>
      <c r="W970" s="97">
        <v>3.62396807568956</v>
      </c>
      <c r="X970" s="97">
        <v>4.7111584983964283</v>
      </c>
      <c r="Y970" s="96">
        <f t="shared" si="294"/>
        <v>2.1135908452400654</v>
      </c>
      <c r="Z970" s="100">
        <f t="shared" si="289"/>
        <v>13.404492954763889</v>
      </c>
      <c r="AA970" s="93">
        <v>29.134351739443002</v>
      </c>
      <c r="AB970" s="95">
        <v>90</v>
      </c>
      <c r="AC970" s="114">
        <f t="shared" si="295"/>
        <v>90</v>
      </c>
      <c r="AD970" s="79">
        <f t="shared" si="283"/>
        <v>62.634937767106614</v>
      </c>
      <c r="AE970" s="79">
        <f t="shared" si="290"/>
        <v>62.634937767106614</v>
      </c>
      <c r="AF970" s="80">
        <f t="shared" si="296"/>
        <v>17469699.023786385</v>
      </c>
      <c r="AG970" s="96">
        <f t="shared" si="297"/>
        <v>5.898443650155639</v>
      </c>
      <c r="AH970" s="100">
        <f t="shared" si="298"/>
        <v>37.408208183075594</v>
      </c>
    </row>
    <row r="971" spans="1:34">
      <c r="A971" s="20">
        <v>2039</v>
      </c>
      <c r="B971" s="20">
        <v>40</v>
      </c>
      <c r="C971" s="20" t="s">
        <v>56</v>
      </c>
      <c r="D971" s="24">
        <v>13.890280000000001</v>
      </c>
      <c r="E971" s="24">
        <v>15.4479776631579</v>
      </c>
      <c r="F971" s="24">
        <v>17.515257479999999</v>
      </c>
      <c r="G971" s="23">
        <v>66403.236600000004</v>
      </c>
      <c r="H971" s="23">
        <v>52413.333899999998</v>
      </c>
      <c r="I971" s="92">
        <v>71770.266699999993</v>
      </c>
      <c r="J971" s="93">
        <v>8.0723548160000007</v>
      </c>
      <c r="K971" s="94">
        <f t="shared" si="284"/>
        <v>-5.7434815464804005</v>
      </c>
      <c r="L971" s="94">
        <f t="shared" si="285"/>
        <v>-5.4976000000000003</v>
      </c>
      <c r="M971" s="94">
        <f t="shared" si="286"/>
        <v>-0.66648754829928447</v>
      </c>
      <c r="N971" s="94">
        <f t="shared" si="287"/>
        <v>-3.8352142787796843</v>
      </c>
      <c r="O971" s="95">
        <v>30</v>
      </c>
      <c r="P971" s="96">
        <f t="shared" si="291"/>
        <v>29.365795424727889</v>
      </c>
      <c r="Q971" s="97">
        <v>4.1780646947949798</v>
      </c>
      <c r="R971" s="97">
        <v>0.39345579396256702</v>
      </c>
      <c r="S971" s="96">
        <f t="shared" si="292"/>
        <v>2.7654292592866612</v>
      </c>
      <c r="T971" s="98">
        <v>27891301</v>
      </c>
      <c r="U971" s="99">
        <f t="shared" si="293"/>
        <v>8190502.3929550834</v>
      </c>
      <c r="V971" s="100">
        <f t="shared" si="288"/>
        <v>17.538482959692981</v>
      </c>
      <c r="W971" s="97">
        <v>3.62396807568956</v>
      </c>
      <c r="X971" s="97">
        <v>4.7111584983964283</v>
      </c>
      <c r="Y971" s="96">
        <f t="shared" si="294"/>
        <v>2.1272532763743541</v>
      </c>
      <c r="Z971" s="100">
        <f t="shared" si="289"/>
        <v>13.491140738225367</v>
      </c>
      <c r="AA971" s="93">
        <v>29.9165513323853</v>
      </c>
      <c r="AB971" s="95">
        <v>90</v>
      </c>
      <c r="AC971" s="114">
        <f t="shared" si="295"/>
        <v>90</v>
      </c>
      <c r="AD971" s="79">
        <f t="shared" si="283"/>
        <v>64.626045077062017</v>
      </c>
      <c r="AE971" s="79">
        <f t="shared" si="290"/>
        <v>64.626045077062017</v>
      </c>
      <c r="AF971" s="80">
        <f t="shared" si="296"/>
        <v>18025044.756839048</v>
      </c>
      <c r="AG971" s="96">
        <f t="shared" si="297"/>
        <v>6.0859497719443105</v>
      </c>
      <c r="AH971" s="100">
        <f t="shared" si="298"/>
        <v>38.597380862429176</v>
      </c>
    </row>
    <row r="972" spans="1:34">
      <c r="A972" s="20">
        <v>2040</v>
      </c>
      <c r="B972" s="20">
        <v>41</v>
      </c>
      <c r="C972" s="20" t="s">
        <v>56</v>
      </c>
      <c r="D972" s="24">
        <v>14.28603</v>
      </c>
      <c r="E972" s="24">
        <v>15.9652576510526</v>
      </c>
      <c r="F972" s="24">
        <v>18.157820220000001</v>
      </c>
      <c r="G972" s="23">
        <v>67892.780499999993</v>
      </c>
      <c r="H972" s="23">
        <v>53063.389499999997</v>
      </c>
      <c r="I972" s="92">
        <v>73618.231199999995</v>
      </c>
      <c r="J972" s="93">
        <v>8.0723548160000007</v>
      </c>
      <c r="K972" s="94">
        <f t="shared" si="284"/>
        <v>-5.8723181565669993</v>
      </c>
      <c r="L972" s="94">
        <f t="shared" si="285"/>
        <v>-5.63504</v>
      </c>
      <c r="M972" s="94">
        <f t="shared" si="286"/>
        <v>-0.68880507609701336</v>
      </c>
      <c r="N972" s="94">
        <f t="shared" si="287"/>
        <v>-4.1238084166640121</v>
      </c>
      <c r="O972" s="95">
        <v>30</v>
      </c>
      <c r="P972" s="96">
        <f t="shared" si="291"/>
        <v>29.522248356598748</v>
      </c>
      <c r="Q972" s="97">
        <v>4.1780646947949798</v>
      </c>
      <c r="R972" s="97">
        <v>0.39345579396256702</v>
      </c>
      <c r="S972" s="96">
        <f t="shared" si="292"/>
        <v>2.7801627105431024</v>
      </c>
      <c r="T972" s="98">
        <v>27891301</v>
      </c>
      <c r="U972" s="99">
        <f t="shared" si="293"/>
        <v>8234139.1511065103</v>
      </c>
      <c r="V972" s="100">
        <f t="shared" si="288"/>
        <v>17.631923203348034</v>
      </c>
      <c r="W972" s="97">
        <v>3.62396807568956</v>
      </c>
      <c r="X972" s="97">
        <v>4.7111584983964283</v>
      </c>
      <c r="Y972" s="96">
        <f t="shared" si="294"/>
        <v>2.138586700417771</v>
      </c>
      <c r="Z972" s="100">
        <f t="shared" si="289"/>
        <v>13.563017848729256</v>
      </c>
      <c r="AA972" s="93">
        <v>30.698750925327701</v>
      </c>
      <c r="AB972" s="95">
        <v>90</v>
      </c>
      <c r="AC972" s="114">
        <f t="shared" si="295"/>
        <v>90</v>
      </c>
      <c r="AD972" s="79">
        <f t="shared" si="283"/>
        <v>66.561535481173038</v>
      </c>
      <c r="AE972" s="79">
        <f t="shared" si="290"/>
        <v>66.561535481173038</v>
      </c>
      <c r="AF972" s="80">
        <f t="shared" si="296"/>
        <v>18564878.211275771</v>
      </c>
      <c r="AG972" s="96">
        <f t="shared" si="297"/>
        <v>6.2682183506489784</v>
      </c>
      <c r="AH972" s="100">
        <f t="shared" si="298"/>
        <v>39.753336796201232</v>
      </c>
    </row>
    <row r="973" spans="1:34">
      <c r="A973" s="20">
        <v>2041</v>
      </c>
      <c r="B973" s="20">
        <v>42</v>
      </c>
      <c r="C973" s="20" t="s">
        <v>56</v>
      </c>
      <c r="D973" s="24">
        <v>13.87232</v>
      </c>
      <c r="E973" s="24">
        <v>15.636759564736799</v>
      </c>
      <c r="F973" s="24">
        <v>19.190121810000001</v>
      </c>
      <c r="G973" s="23">
        <v>69415.737599999993</v>
      </c>
      <c r="H973" s="23">
        <v>53721.5075</v>
      </c>
      <c r="I973" s="92">
        <v>75513.777700000006</v>
      </c>
      <c r="J973" s="93">
        <v>8.0723548160000007</v>
      </c>
      <c r="K973" s="94">
        <f t="shared" si="284"/>
        <v>-6.0040448079743998</v>
      </c>
      <c r="L973" s="94">
        <f t="shared" si="285"/>
        <v>-5.7724799999999998</v>
      </c>
      <c r="M973" s="94">
        <f t="shared" si="286"/>
        <v>-0.67463235466100446</v>
      </c>
      <c r="N973" s="94">
        <f t="shared" si="287"/>
        <v>-4.3788023466354034</v>
      </c>
      <c r="O973" s="95">
        <v>30</v>
      </c>
      <c r="P973" s="96">
        <f t="shared" si="291"/>
        <v>29.628448335476641</v>
      </c>
      <c r="Q973" s="97">
        <v>4.1780646947949798</v>
      </c>
      <c r="R973" s="97">
        <v>0.39345579396256702</v>
      </c>
      <c r="S973" s="96">
        <f t="shared" si="292"/>
        <v>2.790163751709426</v>
      </c>
      <c r="T973" s="98">
        <v>27891301</v>
      </c>
      <c r="U973" s="99">
        <f t="shared" si="293"/>
        <v>8263759.7068772791</v>
      </c>
      <c r="V973" s="100">
        <f t="shared" si="288"/>
        <v>17.695350278723669</v>
      </c>
      <c r="W973" s="97">
        <v>3.62396807568956</v>
      </c>
      <c r="X973" s="97">
        <v>5.0735553059653835</v>
      </c>
      <c r="Y973" s="96">
        <f t="shared" si="294"/>
        <v>1.9929741083638763</v>
      </c>
      <c r="Z973" s="100">
        <f t="shared" si="289"/>
        <v>12.639535913374051</v>
      </c>
      <c r="AA973" s="93">
        <v>31.4809505182698</v>
      </c>
      <c r="AB973" s="95">
        <v>100</v>
      </c>
      <c r="AC973" s="114">
        <f t="shared" si="295"/>
        <v>100</v>
      </c>
      <c r="AD973" s="79">
        <f t="shared" si="283"/>
        <v>68.723306944502838</v>
      </c>
      <c r="AE973" s="79">
        <f t="shared" si="290"/>
        <v>68.723306944502838</v>
      </c>
      <c r="AF973" s="80">
        <f t="shared" si="296"/>
        <v>19167824.397045191</v>
      </c>
      <c r="AG973" s="96">
        <f t="shared" si="297"/>
        <v>6.4717962197350349</v>
      </c>
      <c r="AH973" s="100">
        <f t="shared" si="298"/>
        <v>41.044437255902537</v>
      </c>
    </row>
    <row r="974" spans="1:34">
      <c r="A974" s="20">
        <v>2042</v>
      </c>
      <c r="B974" s="20">
        <v>43</v>
      </c>
      <c r="C974" s="20" t="s">
        <v>56</v>
      </c>
      <c r="D974" s="24">
        <v>14.30104</v>
      </c>
      <c r="E974" s="24">
        <v>15.937690070526299</v>
      </c>
      <c r="F974" s="24">
        <v>19.178788010000002</v>
      </c>
      <c r="G974" s="23">
        <v>70972.857300000003</v>
      </c>
      <c r="H974" s="23">
        <v>54387.787700000001</v>
      </c>
      <c r="I974" s="92">
        <v>77458.131399999998</v>
      </c>
      <c r="J974" s="93">
        <v>8.0723548160000007</v>
      </c>
      <c r="K974" s="94">
        <f t="shared" si="284"/>
        <v>-6.1387263193062003</v>
      </c>
      <c r="L974" s="94">
        <f t="shared" si="285"/>
        <v>-5.9099200000000005</v>
      </c>
      <c r="M974" s="94">
        <f t="shared" si="286"/>
        <v>-0.68761570040278663</v>
      </c>
      <c r="N974" s="94">
        <f t="shared" si="287"/>
        <v>-4.6639072037089866</v>
      </c>
      <c r="O974" s="95">
        <v>30</v>
      </c>
      <c r="P974" s="96">
        <f t="shared" si="291"/>
        <v>29.719756157452235</v>
      </c>
      <c r="Q974" s="97">
        <v>4.1780646947949798</v>
      </c>
      <c r="R974" s="97">
        <v>0.39345579396256702</v>
      </c>
      <c r="S974" s="96">
        <f t="shared" si="292"/>
        <v>2.7987623719354739</v>
      </c>
      <c r="T974" s="98">
        <v>27891301</v>
      </c>
      <c r="U974" s="99">
        <f t="shared" si="293"/>
        <v>8289226.646341037</v>
      </c>
      <c r="V974" s="100">
        <f t="shared" si="288"/>
        <v>17.749883134266796</v>
      </c>
      <c r="W974" s="97">
        <v>3.62396807568956</v>
      </c>
      <c r="X974" s="97">
        <v>5.0735553059653835</v>
      </c>
      <c r="Y974" s="96">
        <f t="shared" si="294"/>
        <v>1.9991159799539102</v>
      </c>
      <c r="Z974" s="100">
        <f t="shared" si="289"/>
        <v>12.678487953047709</v>
      </c>
      <c r="AA974" s="93">
        <v>32.263150111212099</v>
      </c>
      <c r="AB974" s="95">
        <v>100</v>
      </c>
      <c r="AC974" s="114">
        <f t="shared" si="295"/>
        <v>100</v>
      </c>
      <c r="AD974" s="79">
        <f t="shared" si="283"/>
        <v>70.846720263142075</v>
      </c>
      <c r="AE974" s="79">
        <f t="shared" si="290"/>
        <v>70.846720263142075</v>
      </c>
      <c r="AF974" s="80">
        <f t="shared" si="296"/>
        <v>19760071.997220948</v>
      </c>
      <c r="AG974" s="96">
        <f t="shared" si="297"/>
        <v>6.6717618340149469</v>
      </c>
      <c r="AH974" s="100">
        <f t="shared" si="298"/>
        <v>42.312628625034634</v>
      </c>
    </row>
    <row r="975" spans="1:34">
      <c r="A975" s="20">
        <v>2043</v>
      </c>
      <c r="B975" s="20">
        <v>44</v>
      </c>
      <c r="C975" s="20" t="s">
        <v>56</v>
      </c>
      <c r="D975" s="24">
        <v>13.14213</v>
      </c>
      <c r="E975" s="24">
        <v>15.666368522631601</v>
      </c>
      <c r="F975" s="24">
        <v>18.434186310000001</v>
      </c>
      <c r="G975" s="23">
        <v>72564.906000000003</v>
      </c>
      <c r="H975" s="23">
        <v>55062.3315</v>
      </c>
      <c r="I975" s="92">
        <v>79452.548899999994</v>
      </c>
      <c r="J975" s="93">
        <v>8.0723548160000007</v>
      </c>
      <c r="K975" s="94">
        <f t="shared" si="284"/>
        <v>-6.2764289795640007</v>
      </c>
      <c r="L975" s="94">
        <f t="shared" si="285"/>
        <v>-6.0473600000000003</v>
      </c>
      <c r="M975" s="94">
        <f t="shared" si="286"/>
        <v>-0.67590980354041785</v>
      </c>
      <c r="N975" s="94">
        <f t="shared" si="287"/>
        <v>-4.9273439671044184</v>
      </c>
      <c r="O975" s="95">
        <v>30</v>
      </c>
      <c r="P975" s="96">
        <f t="shared" si="291"/>
        <v>29.784192006140081</v>
      </c>
      <c r="Q975" s="97">
        <v>4.1780646947949798</v>
      </c>
      <c r="R975" s="97">
        <v>0.39345579396256702</v>
      </c>
      <c r="S975" s="96">
        <f t="shared" si="292"/>
        <v>2.8048304105746822</v>
      </c>
      <c r="T975" s="98">
        <v>27891301</v>
      </c>
      <c r="U975" s="99">
        <f t="shared" si="293"/>
        <v>8307198.6428504679</v>
      </c>
      <c r="V975" s="100">
        <f t="shared" si="288"/>
        <v>17.788366921879557</v>
      </c>
      <c r="W975" s="97">
        <v>3.62396807568956</v>
      </c>
      <c r="X975" s="97">
        <v>5.0735553059653835</v>
      </c>
      <c r="Y975" s="96">
        <f t="shared" si="294"/>
        <v>2.0034502932676306</v>
      </c>
      <c r="Z975" s="100">
        <f t="shared" si="289"/>
        <v>12.705976372771113</v>
      </c>
      <c r="AA975" s="93">
        <v>33.045349704154397</v>
      </c>
      <c r="AB975" s="95">
        <v>100</v>
      </c>
      <c r="AC975" s="114">
        <f t="shared" si="295"/>
        <v>100</v>
      </c>
      <c r="AD975" s="79">
        <f t="shared" si="283"/>
        <v>72.919795620705301</v>
      </c>
      <c r="AE975" s="79">
        <f t="shared" si="290"/>
        <v>72.919795620705301</v>
      </c>
      <c r="AF975" s="80">
        <f t="shared" si="296"/>
        <v>20338279.685155734</v>
      </c>
      <c r="AG975" s="96">
        <f t="shared" si="297"/>
        <v>6.8669870328421503</v>
      </c>
      <c r="AH975" s="100">
        <f t="shared" si="298"/>
        <v>43.550756055499733</v>
      </c>
    </row>
    <row r="976" spans="1:34">
      <c r="A976" s="20">
        <v>2044</v>
      </c>
      <c r="B976" s="20">
        <v>45</v>
      </c>
      <c r="C976" s="20" t="s">
        <v>56</v>
      </c>
      <c r="D976" s="24">
        <v>14.052070000000001</v>
      </c>
      <c r="E976" s="24">
        <v>15.1987950468421</v>
      </c>
      <c r="F976" s="24">
        <v>17.11671668</v>
      </c>
      <c r="G976" s="23">
        <v>74192.667199999996</v>
      </c>
      <c r="H976" s="23">
        <v>55745.241300000002</v>
      </c>
      <c r="I976" s="92">
        <v>81498.319300000003</v>
      </c>
      <c r="J976" s="93">
        <v>8.0723548160000007</v>
      </c>
      <c r="K976" s="94">
        <f t="shared" si="284"/>
        <v>-6.4172205567968001</v>
      </c>
      <c r="L976" s="94">
        <f t="shared" si="285"/>
        <v>-6.1848000000000001</v>
      </c>
      <c r="M976" s="94">
        <f t="shared" si="286"/>
        <v>-0.65573681350095558</v>
      </c>
      <c r="N976" s="94">
        <f t="shared" si="287"/>
        <v>-5.1854025542977551</v>
      </c>
      <c r="O976" s="95">
        <v>30</v>
      </c>
      <c r="P976" s="96">
        <f t="shared" si="291"/>
        <v>29.833004305213858</v>
      </c>
      <c r="Q976" s="97">
        <v>4.1780646947949798</v>
      </c>
      <c r="R976" s="97">
        <v>0.39345579396256702</v>
      </c>
      <c r="S976" s="96">
        <f t="shared" si="292"/>
        <v>2.8094271517192455</v>
      </c>
      <c r="T976" s="98">
        <v>27891301</v>
      </c>
      <c r="U976" s="99">
        <f t="shared" si="293"/>
        <v>8320813.0281101558</v>
      </c>
      <c r="V976" s="100">
        <f t="shared" si="288"/>
        <v>17.817519671299312</v>
      </c>
      <c r="W976" s="97">
        <v>3.62396807568956</v>
      </c>
      <c r="X976" s="97">
        <v>5.0735553059653835</v>
      </c>
      <c r="Y976" s="96">
        <f t="shared" si="294"/>
        <v>2.0067336797994613</v>
      </c>
      <c r="Z976" s="100">
        <f t="shared" si="289"/>
        <v>12.726799765213796</v>
      </c>
      <c r="AA976" s="93">
        <v>33.827549297096503</v>
      </c>
      <c r="AB976" s="95">
        <v>100</v>
      </c>
      <c r="AC976" s="114">
        <f t="shared" si="295"/>
        <v>100</v>
      </c>
      <c r="AD976" s="79">
        <f t="shared" si="283"/>
        <v>74.95378144086618</v>
      </c>
      <c r="AE976" s="79">
        <f t="shared" si="290"/>
        <v>74.95378144086618</v>
      </c>
      <c r="AF976" s="80">
        <f t="shared" si="296"/>
        <v>20905584.792554125</v>
      </c>
      <c r="AG976" s="96">
        <f t="shared" si="297"/>
        <v>7.0585311003088389</v>
      </c>
      <c r="AH976" s="100">
        <f t="shared" si="298"/>
        <v>44.765537577035154</v>
      </c>
    </row>
    <row r="977" spans="1:34">
      <c r="A977" s="20">
        <v>2045</v>
      </c>
      <c r="B977" s="20">
        <v>46</v>
      </c>
      <c r="C977" s="20" t="s">
        <v>56</v>
      </c>
      <c r="D977" s="24">
        <v>13.5357</v>
      </c>
      <c r="E977" s="24">
        <v>15.4920082331579</v>
      </c>
      <c r="F977" s="24">
        <v>17.706769999999999</v>
      </c>
      <c r="G977" s="23">
        <v>75856.9421</v>
      </c>
      <c r="H977" s="23">
        <v>56436.620900000002</v>
      </c>
      <c r="I977" s="92">
        <v>83596.764999999999</v>
      </c>
      <c r="J977" s="93">
        <v>8.0723548160000007</v>
      </c>
      <c r="K977" s="94">
        <f t="shared" si="284"/>
        <v>-6.5611703499974006</v>
      </c>
      <c r="L977" s="94">
        <f t="shared" si="285"/>
        <v>-6.3222400000000007</v>
      </c>
      <c r="M977" s="94">
        <f t="shared" si="286"/>
        <v>-0.66838720321136447</v>
      </c>
      <c r="N977" s="94">
        <f t="shared" si="287"/>
        <v>-5.4794427372087648</v>
      </c>
      <c r="O977" s="95">
        <v>30</v>
      </c>
      <c r="P977" s="96">
        <f t="shared" si="291"/>
        <v>29.875370299228397</v>
      </c>
      <c r="Q977" s="97">
        <v>4.1780646947949798</v>
      </c>
      <c r="R977" s="97">
        <v>0.39345579396256702</v>
      </c>
      <c r="S977" s="96">
        <f t="shared" si="292"/>
        <v>2.813416832834708</v>
      </c>
      <c r="T977" s="98">
        <v>27891301</v>
      </c>
      <c r="U977" s="99">
        <f t="shared" si="293"/>
        <v>8332629.4550223919</v>
      </c>
      <c r="V977" s="100">
        <f t="shared" si="288"/>
        <v>17.84282241734612</v>
      </c>
      <c r="W977" s="97">
        <v>3.62396807568956</v>
      </c>
      <c r="X977" s="97">
        <v>5.0735553059653835</v>
      </c>
      <c r="Y977" s="96">
        <f t="shared" si="294"/>
        <v>2.0095834520247919</v>
      </c>
      <c r="Z977" s="100">
        <f t="shared" si="289"/>
        <v>12.74487315524723</v>
      </c>
      <c r="AA977" s="93">
        <v>34.609748890038901</v>
      </c>
      <c r="AB977" s="95">
        <v>100</v>
      </c>
      <c r="AC977" s="114">
        <f t="shared" si="295"/>
        <v>100</v>
      </c>
      <c r="AD977" s="79">
        <f t="shared" si="283"/>
        <v>76.957854968179561</v>
      </c>
      <c r="AE977" s="79">
        <f t="shared" si="290"/>
        <v>76.957854968179561</v>
      </c>
      <c r="AF977" s="80">
        <f t="shared" si="296"/>
        <v>21464546.972318415</v>
      </c>
      <c r="AG977" s="96">
        <f t="shared" si="297"/>
        <v>7.2472582738805595</v>
      </c>
      <c r="AH977" s="100">
        <f t="shared" si="298"/>
        <v>45.96245422446097</v>
      </c>
    </row>
    <row r="978" spans="1:34">
      <c r="A978" s="20">
        <v>2046</v>
      </c>
      <c r="B978" s="20">
        <v>47</v>
      </c>
      <c r="C978" s="20" t="s">
        <v>56</v>
      </c>
      <c r="D978" s="24">
        <v>13.69257</v>
      </c>
      <c r="E978" s="24">
        <v>15.4483824215789</v>
      </c>
      <c r="F978" s="24">
        <v>18.57441</v>
      </c>
      <c r="G978" s="23">
        <v>77558.549599999998</v>
      </c>
      <c r="H978" s="23">
        <v>57136.575299999997</v>
      </c>
      <c r="I978" s="92">
        <v>85749.242100000003</v>
      </c>
      <c r="J978" s="93">
        <v>8.0723548160000007</v>
      </c>
      <c r="K978" s="94">
        <f t="shared" si="284"/>
        <v>-6.7083491891023996</v>
      </c>
      <c r="L978" s="94">
        <f t="shared" si="285"/>
        <v>-6.4596800000000005</v>
      </c>
      <c r="M978" s="94">
        <f t="shared" si="286"/>
        <v>-0.66650501119660011</v>
      </c>
      <c r="N978" s="94">
        <f t="shared" si="287"/>
        <v>-5.7621793842989995</v>
      </c>
      <c r="O978" s="95">
        <v>30</v>
      </c>
      <c r="P978" s="96">
        <f t="shared" si="291"/>
        <v>29.905968112113968</v>
      </c>
      <c r="Q978" s="97">
        <v>4.1780646947949798</v>
      </c>
      <c r="R978" s="97">
        <v>0.39345579396256702</v>
      </c>
      <c r="S978" s="96">
        <f t="shared" si="292"/>
        <v>2.8162982833726584</v>
      </c>
      <c r="T978" s="98">
        <v>27891301</v>
      </c>
      <c r="U978" s="99">
        <f t="shared" si="293"/>
        <v>8341163.5831137244</v>
      </c>
      <c r="V978" s="100">
        <f t="shared" si="288"/>
        <v>17.861096712734206</v>
      </c>
      <c r="W978" s="97">
        <v>3.62396807568956</v>
      </c>
      <c r="X978" s="97">
        <v>5.0735553059653835</v>
      </c>
      <c r="Y978" s="96">
        <f t="shared" si="294"/>
        <v>2.0116416309804706</v>
      </c>
      <c r="Z978" s="100">
        <f t="shared" si="289"/>
        <v>12.757926223381574</v>
      </c>
      <c r="AA978" s="93">
        <v>35.391948482981199</v>
      </c>
      <c r="AB978" s="95">
        <v>100</v>
      </c>
      <c r="AC978" s="114">
        <f t="shared" si="295"/>
        <v>100</v>
      </c>
      <c r="AD978" s="79">
        <f t="shared" si="283"/>
        <v>78.926694326575713</v>
      </c>
      <c r="AE978" s="79">
        <f t="shared" si="290"/>
        <v>78.926694326575713</v>
      </c>
      <c r="AF978" s="80">
        <f t="shared" si="296"/>
        <v>22013681.883975152</v>
      </c>
      <c r="AG978" s="96">
        <f t="shared" si="297"/>
        <v>7.4326673830089005</v>
      </c>
      <c r="AH978" s="100">
        <f t="shared" si="298"/>
        <v>47.138327550491383</v>
      </c>
    </row>
    <row r="979" spans="1:34">
      <c r="A979" s="20">
        <v>2047</v>
      </c>
      <c r="B979" s="20">
        <v>48</v>
      </c>
      <c r="C979" s="20" t="s">
        <v>56</v>
      </c>
      <c r="D979" s="24">
        <v>14.15178</v>
      </c>
      <c r="E979" s="24">
        <v>15.6597232105263</v>
      </c>
      <c r="F979" s="24">
        <v>17.43319</v>
      </c>
      <c r="G979" s="23">
        <v>79298.3272</v>
      </c>
      <c r="H979" s="23">
        <v>57845.210800000001</v>
      </c>
      <c r="I979" s="92">
        <v>87957.141799999998</v>
      </c>
      <c r="J979" s="93">
        <v>8.0723548160000007</v>
      </c>
      <c r="K979" s="94">
        <f t="shared" si="284"/>
        <v>-6.8588295128367998</v>
      </c>
      <c r="L979" s="94">
        <f t="shared" si="285"/>
        <v>-6.5971200000000003</v>
      </c>
      <c r="M979" s="94">
        <f t="shared" si="286"/>
        <v>-0.6756230981949467</v>
      </c>
      <c r="N979" s="94">
        <f t="shared" si="287"/>
        <v>-6.0592177950317456</v>
      </c>
      <c r="O979" s="95">
        <v>30</v>
      </c>
      <c r="P979" s="96">
        <f t="shared" si="291"/>
        <v>29.930076529684982</v>
      </c>
      <c r="Q979" s="97">
        <v>4.1780646947949798</v>
      </c>
      <c r="R979" s="97">
        <v>0.39345579396256702</v>
      </c>
      <c r="S979" s="96">
        <f t="shared" si="292"/>
        <v>2.818568615995416</v>
      </c>
      <c r="T979" s="98">
        <v>27891301</v>
      </c>
      <c r="U979" s="99">
        <f t="shared" si="293"/>
        <v>8347887.7344247922</v>
      </c>
      <c r="V979" s="100">
        <f t="shared" si="288"/>
        <v>17.875495269444105</v>
      </c>
      <c r="W979" s="97">
        <v>3.62396807568956</v>
      </c>
      <c r="X979" s="97">
        <v>5.0735553059653835</v>
      </c>
      <c r="Y979" s="96">
        <f t="shared" si="294"/>
        <v>2.0132632971395834</v>
      </c>
      <c r="Z979" s="100">
        <f t="shared" si="289"/>
        <v>12.768210906745793</v>
      </c>
      <c r="AA979" s="93">
        <v>36.174148075923299</v>
      </c>
      <c r="AB979" s="95">
        <v>100</v>
      </c>
      <c r="AC979" s="114">
        <f t="shared" si="295"/>
        <v>100</v>
      </c>
      <c r="AD979" s="79">
        <f t="shared" si="283"/>
        <v>80.865578301869022</v>
      </c>
      <c r="AE979" s="79">
        <f t="shared" si="290"/>
        <v>80.865578301869022</v>
      </c>
      <c r="AF979" s="80">
        <f t="shared" si="296"/>
        <v>22554461.849564977</v>
      </c>
      <c r="AG979" s="96">
        <f t="shared" si="297"/>
        <v>7.615255540356177</v>
      </c>
      <c r="AH979" s="100">
        <f t="shared" si="298"/>
        <v>48.296310267106961</v>
      </c>
    </row>
    <row r="980" spans="1:34">
      <c r="A980" s="20">
        <v>2048</v>
      </c>
      <c r="B980" s="20">
        <v>49</v>
      </c>
      <c r="C980" s="20" t="s">
        <v>56</v>
      </c>
      <c r="D980" s="24">
        <v>13.869859999999999</v>
      </c>
      <c r="E980" s="24">
        <v>15.7266274</v>
      </c>
      <c r="F980" s="24">
        <v>19.187912749999999</v>
      </c>
      <c r="G980" s="23">
        <v>81077.131200000003</v>
      </c>
      <c r="H980" s="23">
        <v>58562.635300000002</v>
      </c>
      <c r="I980" s="92">
        <v>90221.891399999993</v>
      </c>
      <c r="J980" s="93">
        <v>8.0723548160000007</v>
      </c>
      <c r="K980" s="94">
        <f t="shared" si="284"/>
        <v>-7.0126853860128007</v>
      </c>
      <c r="L980" s="94">
        <f t="shared" si="285"/>
        <v>-6.7345600000000001</v>
      </c>
      <c r="M980" s="94">
        <f t="shared" si="286"/>
        <v>-0.67850961254560005</v>
      </c>
      <c r="N980" s="94">
        <f t="shared" si="287"/>
        <v>-6.3534001825584001</v>
      </c>
      <c r="O980" s="95">
        <v>30</v>
      </c>
      <c r="P980" s="96">
        <f t="shared" si="291"/>
        <v>29.947866216537847</v>
      </c>
      <c r="Q980" s="97">
        <v>4.1780646947949798</v>
      </c>
      <c r="R980" s="97">
        <v>0.39345579396256702</v>
      </c>
      <c r="S980" s="96">
        <f t="shared" si="292"/>
        <v>2.8202439024919994</v>
      </c>
      <c r="T980" s="98">
        <v>27891301</v>
      </c>
      <c r="U980" s="99">
        <f t="shared" si="293"/>
        <v>8352849.5095318826</v>
      </c>
      <c r="V980" s="100">
        <f t="shared" si="288"/>
        <v>17.886120015520781</v>
      </c>
      <c r="W980" s="97">
        <v>3.62396807568956</v>
      </c>
      <c r="X980" s="97">
        <v>5.0735553059653835</v>
      </c>
      <c r="Y980" s="96">
        <f t="shared" si="294"/>
        <v>2.0144599303514283</v>
      </c>
      <c r="Z980" s="100">
        <f t="shared" si="289"/>
        <v>12.775800011086272</v>
      </c>
      <c r="AA980" s="93">
        <v>36.956347668865703</v>
      </c>
      <c r="AB980" s="95">
        <v>100</v>
      </c>
      <c r="AC980" s="114">
        <f t="shared" si="295"/>
        <v>100</v>
      </c>
      <c r="AD980" s="79">
        <f t="shared" si="283"/>
        <v>82.774677558655924</v>
      </c>
      <c r="AE980" s="79">
        <f t="shared" si="290"/>
        <v>82.774677558655924</v>
      </c>
      <c r="AF980" s="80">
        <f t="shared" si="296"/>
        <v>23086934.469664171</v>
      </c>
      <c r="AG980" s="96">
        <f t="shared" si="297"/>
        <v>7.7950388177114105</v>
      </c>
      <c r="AH980" s="100">
        <f t="shared" si="298"/>
        <v>49.436504302352631</v>
      </c>
    </row>
    <row r="981" spans="1:34">
      <c r="A981" s="20">
        <v>2049</v>
      </c>
      <c r="B981" s="20">
        <v>50</v>
      </c>
      <c r="C981" s="20" t="s">
        <v>56</v>
      </c>
      <c r="D981" s="24">
        <v>13.35657</v>
      </c>
      <c r="E981" s="24">
        <v>16.389396770000001</v>
      </c>
      <c r="F981" s="24">
        <v>19.43375163</v>
      </c>
      <c r="G981" s="23">
        <v>82895.836899999995</v>
      </c>
      <c r="H981" s="23">
        <v>59288.957499999997</v>
      </c>
      <c r="I981" s="92">
        <v>92544.954400000002</v>
      </c>
      <c r="J981" s="93">
        <v>8.0723548160000007</v>
      </c>
      <c r="K981" s="94">
        <f t="shared" si="284"/>
        <v>-7.1699925168286001</v>
      </c>
      <c r="L981" s="94">
        <f t="shared" si="285"/>
        <v>-6.8719999999999999</v>
      </c>
      <c r="M981" s="94">
        <f t="shared" si="286"/>
        <v>-0.70710413424488006</v>
      </c>
      <c r="N981" s="94">
        <f t="shared" si="287"/>
        <v>-6.6767418350734795</v>
      </c>
      <c r="O981" s="95">
        <v>30</v>
      </c>
      <c r="P981" s="96">
        <f t="shared" si="291"/>
        <v>29.962251273411475</v>
      </c>
      <c r="Q981" s="97">
        <v>4.1780646947949798</v>
      </c>
      <c r="R981" s="97">
        <v>0.39345579396256702</v>
      </c>
      <c r="S981" s="96">
        <f t="shared" si="292"/>
        <v>2.821598568919367</v>
      </c>
      <c r="T981" s="98">
        <v>27891301</v>
      </c>
      <c r="U981" s="99">
        <f t="shared" si="293"/>
        <v>8356861.6890435275</v>
      </c>
      <c r="V981" s="100">
        <f t="shared" si="288"/>
        <v>17.894711373977223</v>
      </c>
      <c r="W981" s="97">
        <v>3.62396807568956</v>
      </c>
      <c r="X981" s="97">
        <v>5.0735553059653835</v>
      </c>
      <c r="Y981" s="96">
        <f t="shared" si="294"/>
        <v>2.0154275492281197</v>
      </c>
      <c r="Z981" s="100">
        <f t="shared" si="289"/>
        <v>12.781936695698018</v>
      </c>
      <c r="AA981" s="93">
        <v>37.738547261808002</v>
      </c>
      <c r="AB981" s="95">
        <v>100</v>
      </c>
      <c r="AC981" s="114">
        <f t="shared" si="295"/>
        <v>100</v>
      </c>
      <c r="AD981" s="79">
        <f t="shared" si="283"/>
        <v>84.656906197675298</v>
      </c>
      <c r="AE981" s="79">
        <f t="shared" si="290"/>
        <v>84.656906197675298</v>
      </c>
      <c r="AF981" s="80">
        <f t="shared" si="296"/>
        <v>23611912.524881274</v>
      </c>
      <c r="AG981" s="96">
        <f t="shared" si="297"/>
        <v>7.9722916411315587</v>
      </c>
      <c r="AH981" s="100">
        <f t="shared" si="298"/>
        <v>50.560650079241412</v>
      </c>
    </row>
    <row r="982" spans="1:34">
      <c r="A982" s="20">
        <v>2050</v>
      </c>
      <c r="B982" s="20">
        <v>51</v>
      </c>
      <c r="C982" s="20" t="s">
        <v>56</v>
      </c>
      <c r="D982" s="24">
        <v>15.19454</v>
      </c>
      <c r="E982" s="24">
        <v>16.614106367894699</v>
      </c>
      <c r="F982" s="24">
        <v>18.985739809999998</v>
      </c>
      <c r="G982" s="23">
        <v>84755.339500000002</v>
      </c>
      <c r="H982" s="23">
        <v>60024.288</v>
      </c>
      <c r="I982" s="92">
        <v>94927.832399999999</v>
      </c>
      <c r="J982" s="93">
        <v>8.0723548160000007</v>
      </c>
      <c r="K982" s="94">
        <f t="shared" si="284"/>
        <v>-7.3308283347130008</v>
      </c>
      <c r="L982" s="94">
        <f t="shared" si="285"/>
        <v>-7.0094400000000006</v>
      </c>
      <c r="M982" s="94">
        <f t="shared" si="286"/>
        <v>-0.7167990051364489</v>
      </c>
      <c r="N982" s="94">
        <f t="shared" si="287"/>
        <v>-6.9847125238494492</v>
      </c>
      <c r="O982" s="95">
        <v>30</v>
      </c>
      <c r="P982" s="96">
        <f t="shared" si="291"/>
        <v>29.972247813336796</v>
      </c>
      <c r="Q982" s="97">
        <v>4.1780646947949798</v>
      </c>
      <c r="R982" s="97">
        <v>0.39345579396256702</v>
      </c>
      <c r="S982" s="96">
        <f t="shared" si="292"/>
        <v>2.8225399608892174</v>
      </c>
      <c r="T982" s="98">
        <v>27891301</v>
      </c>
      <c r="U982" s="99">
        <f t="shared" si="293"/>
        <v>8359649.8540836833</v>
      </c>
      <c r="V982" s="100">
        <f t="shared" si="288"/>
        <v>17.900681726307212</v>
      </c>
      <c r="W982" s="97">
        <v>3.62396807568956</v>
      </c>
      <c r="X982" s="97">
        <v>5.0735553059653835</v>
      </c>
      <c r="Y982" s="96">
        <f t="shared" si="294"/>
        <v>2.0160999720637274</v>
      </c>
      <c r="Z982" s="100">
        <f t="shared" si="289"/>
        <v>12.786201233076582</v>
      </c>
      <c r="AA982" s="93">
        <v>38.520746854750101</v>
      </c>
      <c r="AB982" s="95">
        <v>100</v>
      </c>
      <c r="AC982" s="114">
        <f t="shared" si="295"/>
        <v>100</v>
      </c>
      <c r="AD982" s="79">
        <f t="shared" si="283"/>
        <v>86.511280331958119</v>
      </c>
      <c r="AE982" s="79">
        <f t="shared" si="290"/>
        <v>86.511280331958119</v>
      </c>
      <c r="AF982" s="80">
        <f t="shared" si="296"/>
        <v>24129121.596340235</v>
      </c>
      <c r="AG982" s="96">
        <f t="shared" si="297"/>
        <v>8.1469213562283223</v>
      </c>
      <c r="AH982" s="100">
        <f t="shared" si="298"/>
        <v>51.668159979267074</v>
      </c>
    </row>
  </sheetData>
  <autoFilter ref="A2:AH2" xr:uid="{00000000-0009-0000-0000-000004000000}"/>
  <mergeCells count="6">
    <mergeCell ref="A1:I1"/>
    <mergeCell ref="J1:V1"/>
    <mergeCell ref="AK2:AL2"/>
    <mergeCell ref="AK9:AP9"/>
    <mergeCell ref="W1:Z1"/>
    <mergeCell ref="AA1:A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14"/>
  <sheetViews>
    <sheetView zoomScale="70" zoomScaleNormal="70" workbookViewId="0">
      <selection activeCell="N19" sqref="N19"/>
    </sheetView>
  </sheetViews>
  <sheetFormatPr defaultRowHeight="15"/>
  <cols>
    <col min="1" max="1" width="44.140625" bestFit="1" customWidth="1"/>
    <col min="2" max="2" width="12.5703125" bestFit="1" customWidth="1"/>
    <col min="3" max="53" width="5.85546875" bestFit="1" customWidth="1"/>
  </cols>
  <sheetData>
    <row r="1" spans="1:63" ht="30" thickBot="1">
      <c r="A1" s="50" t="s">
        <v>169</v>
      </c>
      <c r="B1" s="51" t="s">
        <v>69</v>
      </c>
      <c r="C1" s="68">
        <v>2000</v>
      </c>
      <c r="D1" s="68">
        <v>2001</v>
      </c>
      <c r="E1" s="68">
        <v>2002</v>
      </c>
      <c r="F1" s="68">
        <v>2003</v>
      </c>
      <c r="G1" s="68">
        <v>2004</v>
      </c>
      <c r="H1" s="68">
        <v>2005</v>
      </c>
      <c r="I1" s="68">
        <v>2006</v>
      </c>
      <c r="J1" s="68">
        <v>2007</v>
      </c>
      <c r="K1" s="68">
        <v>2008</v>
      </c>
      <c r="L1" s="68">
        <v>2009</v>
      </c>
      <c r="M1" s="68">
        <v>2010</v>
      </c>
      <c r="N1" s="68">
        <v>2011</v>
      </c>
      <c r="O1" s="68">
        <v>2012</v>
      </c>
      <c r="P1" s="68">
        <v>2013</v>
      </c>
      <c r="Q1" s="68">
        <v>2014</v>
      </c>
      <c r="R1" s="68">
        <v>2015</v>
      </c>
      <c r="S1" s="68">
        <v>2016</v>
      </c>
      <c r="T1" s="68">
        <v>2017</v>
      </c>
      <c r="U1" s="68">
        <v>2018</v>
      </c>
      <c r="V1" s="68">
        <v>2019</v>
      </c>
      <c r="W1" s="68">
        <v>2020</v>
      </c>
      <c r="X1" s="68">
        <v>2021</v>
      </c>
      <c r="Y1" s="68">
        <v>2022</v>
      </c>
      <c r="Z1" s="68">
        <v>2023</v>
      </c>
      <c r="AA1" s="68">
        <v>2024</v>
      </c>
      <c r="AB1" s="68">
        <v>2025</v>
      </c>
      <c r="AC1" s="68">
        <v>2026</v>
      </c>
      <c r="AD1" s="68">
        <v>2027</v>
      </c>
      <c r="AE1" s="68">
        <v>2028</v>
      </c>
      <c r="AF1" s="68">
        <v>2029</v>
      </c>
      <c r="AG1" s="68">
        <v>2030</v>
      </c>
      <c r="AH1" s="68">
        <v>2031</v>
      </c>
      <c r="AI1" s="68">
        <v>2032</v>
      </c>
      <c r="AJ1" s="68">
        <v>2033</v>
      </c>
      <c r="AK1" s="68">
        <v>2034</v>
      </c>
      <c r="AL1" s="68">
        <v>2035</v>
      </c>
      <c r="AM1" s="68">
        <v>2036</v>
      </c>
      <c r="AN1" s="68">
        <v>2037</v>
      </c>
      <c r="AO1" s="68">
        <v>2038</v>
      </c>
      <c r="AP1" s="68">
        <v>2039</v>
      </c>
      <c r="AQ1" s="68">
        <v>2040</v>
      </c>
      <c r="AR1" s="68">
        <v>2041</v>
      </c>
      <c r="AS1" s="68">
        <v>2042</v>
      </c>
      <c r="AT1" s="68">
        <v>2043</v>
      </c>
      <c r="AU1" s="68">
        <v>2044</v>
      </c>
      <c r="AV1" s="68">
        <v>2045</v>
      </c>
      <c r="AW1" s="68">
        <v>2046</v>
      </c>
      <c r="AX1" s="68">
        <v>2047</v>
      </c>
      <c r="AY1" s="68">
        <v>2048</v>
      </c>
      <c r="AZ1" s="68">
        <v>2049</v>
      </c>
      <c r="BA1" s="69">
        <v>2050</v>
      </c>
    </row>
    <row r="2" spans="1:63" ht="15.75" thickBot="1">
      <c r="A2" s="52" t="s">
        <v>170</v>
      </c>
      <c r="B2" s="53" t="s">
        <v>171</v>
      </c>
      <c r="C2" s="59">
        <v>6.3698463288670091</v>
      </c>
      <c r="D2" s="59">
        <v>6.9413178323071225</v>
      </c>
      <c r="E2" s="59">
        <v>7.4741200201177556</v>
      </c>
      <c r="F2" s="59">
        <v>8.0163129039617314</v>
      </c>
      <c r="G2" s="59">
        <v>8.6760324328109721</v>
      </c>
      <c r="H2" s="59">
        <v>9.426236437964187</v>
      </c>
      <c r="I2" s="59">
        <v>10.228375822118734</v>
      </c>
      <c r="J2" s="59">
        <v>10.924472011496441</v>
      </c>
      <c r="K2" s="59">
        <v>11.805624349629104</v>
      </c>
      <c r="L2" s="59">
        <v>12.443067270424157</v>
      </c>
      <c r="M2" s="59">
        <v>13.12993381313329</v>
      </c>
      <c r="N2" s="59">
        <v>14.139447852439277</v>
      </c>
      <c r="O2" s="59">
        <v>15.080979773759584</v>
      </c>
      <c r="P2" s="59">
        <v>15.297312440838944</v>
      </c>
      <c r="Q2" s="59">
        <v>15.588275113510186</v>
      </c>
      <c r="R2" s="59">
        <v>15.828391045850921</v>
      </c>
      <c r="S2" s="59">
        <v>19.174804165481401</v>
      </c>
      <c r="T2" s="59">
        <v>21.656489527168592</v>
      </c>
      <c r="U2" s="59">
        <v>23.720391169866652</v>
      </c>
      <c r="V2" s="59">
        <v>26.338025594498774</v>
      </c>
      <c r="W2" s="59">
        <v>28.666682077245042</v>
      </c>
      <c r="X2" s="59">
        <v>30.962169027020856</v>
      </c>
      <c r="Y2" s="59">
        <v>33.277202782161226</v>
      </c>
      <c r="Z2" s="59">
        <v>35.528929259853243</v>
      </c>
      <c r="AA2" s="59">
        <v>37.694175229052043</v>
      </c>
      <c r="AB2" s="59">
        <v>39.805919941478379</v>
      </c>
      <c r="AC2" s="59">
        <v>41.546603899382156</v>
      </c>
      <c r="AD2" s="59">
        <v>43.231273013634087</v>
      </c>
      <c r="AE2" s="59">
        <v>44.604960179652068</v>
      </c>
      <c r="AF2" s="59">
        <v>46.060287294671653</v>
      </c>
      <c r="AG2" s="59">
        <v>47.227010709826779</v>
      </c>
      <c r="AH2" s="59">
        <v>48.251364571877382</v>
      </c>
      <c r="AI2" s="59">
        <v>49.216899149207919</v>
      </c>
      <c r="AJ2" s="59">
        <v>49.995462324009431</v>
      </c>
      <c r="AK2" s="59">
        <v>50.623092466483214</v>
      </c>
      <c r="AL2" s="59">
        <v>51.181522259202922</v>
      </c>
      <c r="AM2" s="59">
        <v>51.624230869520055</v>
      </c>
      <c r="AN2" s="59">
        <v>51.99408806341399</v>
      </c>
      <c r="AO2" s="59">
        <v>52.323206168978011</v>
      </c>
      <c r="AP2" s="59">
        <v>52.613665779528311</v>
      </c>
      <c r="AQ2" s="59">
        <v>52.84377002438395</v>
      </c>
      <c r="AR2" s="59">
        <v>53.015434540966375</v>
      </c>
      <c r="AS2" s="59">
        <v>53.166641366423981</v>
      </c>
      <c r="AT2" s="59">
        <v>53.303959235199052</v>
      </c>
      <c r="AU2" s="59">
        <v>53.403953333468294</v>
      </c>
      <c r="AV2" s="59">
        <v>53.481915461987271</v>
      </c>
      <c r="AW2" s="59">
        <v>53.557837234105548</v>
      </c>
      <c r="AX2" s="59">
        <v>53.616021160635</v>
      </c>
      <c r="AY2" s="59">
        <v>53.665471970826118</v>
      </c>
      <c r="AZ2" s="59">
        <v>53.709697742104957</v>
      </c>
      <c r="BA2" s="60">
        <v>53.744455601187695</v>
      </c>
    </row>
    <row r="3" spans="1:63" ht="36.75" customHeight="1" thickBot="1">
      <c r="A3" s="52" t="s">
        <v>172</v>
      </c>
      <c r="B3" s="53" t="s">
        <v>171</v>
      </c>
      <c r="C3" s="59">
        <v>6.3698463288670091</v>
      </c>
      <c r="D3" s="59">
        <v>6.9413178323071225</v>
      </c>
      <c r="E3" s="59">
        <v>7.4741200201177556</v>
      </c>
      <c r="F3" s="59">
        <v>8.0163129039617314</v>
      </c>
      <c r="G3" s="59">
        <v>8.6760324328109721</v>
      </c>
      <c r="H3" s="59">
        <v>9.426236437964187</v>
      </c>
      <c r="I3" s="59">
        <v>10.228375822118734</v>
      </c>
      <c r="J3" s="59">
        <v>10.924472011496441</v>
      </c>
      <c r="K3" s="59">
        <v>11.805624349629104</v>
      </c>
      <c r="L3" s="59">
        <v>12.443067270424157</v>
      </c>
      <c r="M3" s="59">
        <v>13.12993381313329</v>
      </c>
      <c r="N3" s="59">
        <v>14.139447852439277</v>
      </c>
      <c r="O3" s="59">
        <v>15.080979773759584</v>
      </c>
      <c r="P3" s="59">
        <v>15.297312440838944</v>
      </c>
      <c r="Q3" s="59">
        <v>15.588275113510186</v>
      </c>
      <c r="R3" s="59">
        <v>15.828391045850921</v>
      </c>
      <c r="S3" s="59">
        <v>19.174804165481401</v>
      </c>
      <c r="T3" s="59">
        <v>21.656489527168592</v>
      </c>
      <c r="U3" s="59">
        <v>23.720391169866652</v>
      </c>
      <c r="V3" s="59">
        <v>26.338025594498774</v>
      </c>
      <c r="W3" s="59">
        <v>28.666682077245042</v>
      </c>
      <c r="X3" s="59">
        <v>25.801807522517386</v>
      </c>
      <c r="Y3" s="59">
        <v>27.731002318467691</v>
      </c>
      <c r="Z3" s="59">
        <v>29.607441049877707</v>
      </c>
      <c r="AA3" s="59">
        <v>31.411812690876712</v>
      </c>
      <c r="AB3" s="59">
        <v>33.171599951231983</v>
      </c>
      <c r="AC3" s="59">
        <v>34.622169916151783</v>
      </c>
      <c r="AD3" s="59">
        <v>36.026060844695074</v>
      </c>
      <c r="AE3" s="59">
        <v>37.170800149710068</v>
      </c>
      <c r="AF3" s="59">
        <v>38.383572745559704</v>
      </c>
      <c r="AG3" s="59">
        <v>39.355842258188979</v>
      </c>
      <c r="AH3" s="59">
        <v>37.116434286059544</v>
      </c>
      <c r="AI3" s="59">
        <v>37.859153191698397</v>
      </c>
      <c r="AJ3" s="59">
        <v>38.458047941545708</v>
      </c>
      <c r="AK3" s="59">
        <v>38.940840358833228</v>
      </c>
      <c r="AL3" s="59">
        <v>39.37040173784839</v>
      </c>
      <c r="AM3" s="59">
        <v>39.71094682270774</v>
      </c>
      <c r="AN3" s="59">
        <v>39.995452356472313</v>
      </c>
      <c r="AO3" s="59">
        <v>40.248620129983102</v>
      </c>
      <c r="AP3" s="59">
        <v>40.47205059963715</v>
      </c>
      <c r="AQ3" s="59">
        <v>40.649053864910741</v>
      </c>
      <c r="AR3" s="59">
        <v>37.868167529261704</v>
      </c>
      <c r="AS3" s="59">
        <v>37.97617240458856</v>
      </c>
      <c r="AT3" s="59">
        <v>38.074256596570748</v>
      </c>
      <c r="AU3" s="59">
        <v>38.145680952477335</v>
      </c>
      <c r="AV3" s="59">
        <v>38.20136818713376</v>
      </c>
      <c r="AW3" s="59">
        <v>38.255598024361099</v>
      </c>
      <c r="AX3" s="59">
        <v>38.29715797188215</v>
      </c>
      <c r="AY3" s="59">
        <v>38.332479979161519</v>
      </c>
      <c r="AZ3" s="59">
        <v>38.364069815789257</v>
      </c>
      <c r="BA3" s="60">
        <v>38.388896857991234</v>
      </c>
    </row>
    <row r="4" spans="1:63" ht="15.75" thickBot="1">
      <c r="A4" s="54" t="s">
        <v>173</v>
      </c>
      <c r="B4" s="55" t="s">
        <v>171</v>
      </c>
      <c r="C4" s="59">
        <v>6.3698463288670091</v>
      </c>
      <c r="D4" s="59">
        <v>6.9413178323071225</v>
      </c>
      <c r="E4" s="59">
        <v>7.4741200201177556</v>
      </c>
      <c r="F4" s="59">
        <v>8.0163129039617314</v>
      </c>
      <c r="G4" s="59">
        <v>8.6760324328109721</v>
      </c>
      <c r="H4" s="59">
        <v>9.426236437964187</v>
      </c>
      <c r="I4" s="59">
        <v>10.228375822118734</v>
      </c>
      <c r="J4" s="59">
        <v>10.924472011496441</v>
      </c>
      <c r="K4" s="59">
        <v>11.805624349629104</v>
      </c>
      <c r="L4" s="59">
        <v>12.443067270424157</v>
      </c>
      <c r="M4" s="59">
        <v>13.12993381313329</v>
      </c>
      <c r="N4" s="59">
        <v>14.139447852439277</v>
      </c>
      <c r="O4" s="59">
        <v>15.080979773759584</v>
      </c>
      <c r="P4" s="59">
        <v>15.297312440838944</v>
      </c>
      <c r="Q4" s="59">
        <v>15.588275113510186</v>
      </c>
      <c r="R4" s="59">
        <v>15.828391045850921</v>
      </c>
      <c r="S4" s="61">
        <v>19.174804165481401</v>
      </c>
      <c r="T4" s="61">
        <v>21.656489527168592</v>
      </c>
      <c r="U4" s="61">
        <v>23.720391169866652</v>
      </c>
      <c r="V4" s="61">
        <v>26.338025594498774</v>
      </c>
      <c r="W4" s="61">
        <v>28.666682077245042</v>
      </c>
      <c r="X4" s="61">
        <v>32.715202234481346</v>
      </c>
      <c r="Y4" s="61">
        <v>36.760514137623225</v>
      </c>
      <c r="Z4" s="61">
        <v>40.721520138917867</v>
      </c>
      <c r="AA4" s="61">
        <v>44.575047007320435</v>
      </c>
      <c r="AB4" s="61">
        <v>48.354144107552294</v>
      </c>
      <c r="AC4" s="61">
        <v>51.741978719261425</v>
      </c>
      <c r="AD4" s="61">
        <v>55.053687748069088</v>
      </c>
      <c r="AE4" s="61">
        <v>58.03430408939311</v>
      </c>
      <c r="AF4" s="61">
        <v>61.076449640469072</v>
      </c>
      <c r="AG4" s="61">
        <v>63.809880752430928</v>
      </c>
      <c r="AH4" s="61">
        <v>66.675151957253377</v>
      </c>
      <c r="AI4" s="61">
        <v>69.461403840370295</v>
      </c>
      <c r="AJ4" s="61">
        <v>72.040484283972702</v>
      </c>
      <c r="AK4" s="61">
        <v>74.448431658261882</v>
      </c>
      <c r="AL4" s="61">
        <v>76.766978645811562</v>
      </c>
      <c r="AM4" s="61">
        <v>78.949604413973162</v>
      </c>
      <c r="AN4" s="61">
        <v>81.039178728726128</v>
      </c>
      <c r="AO4" s="61">
        <v>83.067813918163708</v>
      </c>
      <c r="AP4" s="61">
        <v>85.037590575602025</v>
      </c>
      <c r="AQ4" s="61">
        <v>86.926811830360307</v>
      </c>
      <c r="AR4" s="61">
        <v>88.937276414955875</v>
      </c>
      <c r="AS4" s="61">
        <v>90.907499473794545</v>
      </c>
      <c r="AT4" s="61">
        <v>92.847938675255861</v>
      </c>
      <c r="AU4" s="61">
        <v>94.731973842749682</v>
      </c>
      <c r="AV4" s="61">
        <v>96.54617797379619</v>
      </c>
      <c r="AW4" s="61">
        <v>98.315467230770139</v>
      </c>
      <c r="AX4" s="61">
        <v>99.807002340445877</v>
      </c>
      <c r="AY4" s="61">
        <v>101.2753247302124</v>
      </c>
      <c r="AZ4" s="61">
        <v>102.72168575142226</v>
      </c>
      <c r="BA4" s="62">
        <v>104.13775915462641</v>
      </c>
    </row>
    <row r="5" spans="1:63">
      <c r="A5" s="128" t="s">
        <v>170</v>
      </c>
      <c r="B5" s="56" t="s">
        <v>174</v>
      </c>
      <c r="C5" s="63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0</v>
      </c>
      <c r="P5" s="63">
        <v>0</v>
      </c>
      <c r="Q5" s="63">
        <v>0</v>
      </c>
      <c r="R5" s="63">
        <v>0</v>
      </c>
      <c r="S5" s="63">
        <v>1.3486638382389522</v>
      </c>
      <c r="T5" s="63">
        <v>1.6551184977710385</v>
      </c>
      <c r="U5" s="63">
        <v>2.1828461398047025</v>
      </c>
      <c r="V5" s="63">
        <v>2.2280916183638695</v>
      </c>
      <c r="W5" s="63">
        <v>2.4184733687004751</v>
      </c>
      <c r="X5" s="63">
        <v>2.5494172904315207</v>
      </c>
      <c r="Y5" s="63">
        <v>2.4275261902352696</v>
      </c>
      <c r="Z5" s="63">
        <v>2.6739791085551659</v>
      </c>
      <c r="AA5" s="63">
        <v>2.788295327135323</v>
      </c>
      <c r="AB5" s="63">
        <v>2.6183945672030973</v>
      </c>
      <c r="AC5" s="63">
        <v>2.36188854557723</v>
      </c>
      <c r="AD5" s="63">
        <v>2.1442117031784136</v>
      </c>
      <c r="AE5" s="63">
        <v>2.1462092486322177</v>
      </c>
      <c r="AF5" s="63">
        <v>1.9255139641850363</v>
      </c>
      <c r="AG5" s="63">
        <v>2.0705917663561664</v>
      </c>
      <c r="AH5" s="63">
        <v>1.6445496155814041</v>
      </c>
      <c r="AI5" s="63">
        <v>1.4894946182985294</v>
      </c>
      <c r="AJ5" s="63">
        <v>1.3008399319918098</v>
      </c>
      <c r="AK5" s="63">
        <v>1.2127838758815699</v>
      </c>
      <c r="AL5" s="63">
        <v>0.98862428904584476</v>
      </c>
      <c r="AM5" s="63">
        <v>0.83643290688098659</v>
      </c>
      <c r="AN5" s="63">
        <v>0.80198385878868095</v>
      </c>
      <c r="AO5" s="63">
        <v>0.66931516978784344</v>
      </c>
      <c r="AP5" s="63">
        <v>0.5801691456821132</v>
      </c>
      <c r="AQ5" s="63">
        <v>0.50684857718167819</v>
      </c>
      <c r="AR5" s="63">
        <v>0.44671100651052598</v>
      </c>
      <c r="AS5" s="63">
        <v>0.36895825845828512</v>
      </c>
      <c r="AT5" s="63">
        <v>0.31511900597534748</v>
      </c>
      <c r="AU5" s="63">
        <v>0.26430101264521255</v>
      </c>
      <c r="AV5" s="63">
        <v>0.22563327580958514</v>
      </c>
      <c r="AW5" s="63">
        <v>0.19302843257659674</v>
      </c>
      <c r="AX5" s="63">
        <v>0.16837362310598536</v>
      </c>
      <c r="AY5" s="63">
        <v>0.14621327119105132</v>
      </c>
      <c r="AZ5" s="63">
        <v>0.11938832773594044</v>
      </c>
      <c r="BA5" s="64">
        <v>9.9354074557581384E-2</v>
      </c>
    </row>
    <row r="6" spans="1:63" ht="15.75" thickBot="1">
      <c r="A6" s="129"/>
      <c r="B6" s="57" t="s">
        <v>175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1.3562585850111759</v>
      </c>
      <c r="T6" s="65">
        <v>2.2736277563631688</v>
      </c>
      <c r="U6" s="65">
        <v>2.30893398527272</v>
      </c>
      <c r="V6" s="65">
        <v>2.706027308381703</v>
      </c>
      <c r="W6" s="65">
        <v>2.9464204550317348</v>
      </c>
      <c r="X6" s="65">
        <v>3.4603910348311828</v>
      </c>
      <c r="Y6" s="65">
        <v>3.6176176836879606</v>
      </c>
      <c r="Z6" s="65">
        <v>3.9809144112434396</v>
      </c>
      <c r="AA6" s="65">
        <v>4.2762753232121611</v>
      </c>
      <c r="AB6" s="65">
        <v>4.2556140398829214</v>
      </c>
      <c r="AC6" s="65">
        <v>4.2695337387030747</v>
      </c>
      <c r="AD6" s="65">
        <v>4.050253979438331</v>
      </c>
      <c r="AE6" s="65">
        <v>4.24804539271274</v>
      </c>
      <c r="AF6" s="65">
        <v>4.1861561094973254</v>
      </c>
      <c r="AG6" s="65">
        <v>3.7077845961224867</v>
      </c>
      <c r="AH6" s="65">
        <v>3.5132311607028797</v>
      </c>
      <c r="AI6" s="65">
        <v>3.1913867458886003</v>
      </c>
      <c r="AJ6" s="65">
        <v>2.9597327855939639</v>
      </c>
      <c r="AK6" s="65">
        <v>2.8196590791025287</v>
      </c>
      <c r="AL6" s="65">
        <v>2.4535053391842538</v>
      </c>
      <c r="AM6" s="65">
        <v>2.0873463429787407</v>
      </c>
      <c r="AN6" s="65">
        <v>1.8829179963847835</v>
      </c>
      <c r="AO6" s="65">
        <v>1.7118405233707463</v>
      </c>
      <c r="AP6" s="65">
        <v>1.4708942314138582</v>
      </c>
      <c r="AQ6" s="65">
        <v>1.3000490586514459</v>
      </c>
      <c r="AR6" s="65">
        <v>1.1116011718111665</v>
      </c>
      <c r="AS6" s="65">
        <v>0.97139187343542943</v>
      </c>
      <c r="AT6" s="65">
        <v>0.88060265833448881</v>
      </c>
      <c r="AU6" s="65">
        <v>0.72689146381964775</v>
      </c>
      <c r="AV6" s="65">
        <v>0.6459914168787293</v>
      </c>
      <c r="AW6" s="65">
        <v>0.527799589028632</v>
      </c>
      <c r="AX6" s="65">
        <v>0.44922841210887299</v>
      </c>
      <c r="AY6" s="65">
        <v>0.38911153478260019</v>
      </c>
      <c r="AZ6" s="65">
        <v>0.32684787985189701</v>
      </c>
      <c r="BA6" s="66">
        <v>0.2685868793516093</v>
      </c>
    </row>
    <row r="7" spans="1:63">
      <c r="A7" s="130" t="s">
        <v>172</v>
      </c>
      <c r="B7" s="58" t="s">
        <v>174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1.3486638382389522</v>
      </c>
      <c r="T7" s="63">
        <v>1.6551184977710385</v>
      </c>
      <c r="U7" s="63">
        <v>2.1828461398047025</v>
      </c>
      <c r="V7" s="63">
        <v>2.2280916183638695</v>
      </c>
      <c r="W7" s="63">
        <v>2.4184733687004751</v>
      </c>
      <c r="X7" s="63">
        <v>2.1245144086929209</v>
      </c>
      <c r="Y7" s="63">
        <v>2.0229384918627353</v>
      </c>
      <c r="Z7" s="63">
        <v>2.228315923795968</v>
      </c>
      <c r="AA7" s="63">
        <v>2.323579439279424</v>
      </c>
      <c r="AB7" s="63">
        <v>2.1819954726692359</v>
      </c>
      <c r="AC7" s="63">
        <v>1.9682404546477201</v>
      </c>
      <c r="AD7" s="63">
        <v>1.7868430859820137</v>
      </c>
      <c r="AE7" s="63">
        <v>1.7885077071934958</v>
      </c>
      <c r="AF7" s="63">
        <v>1.6045949701542099</v>
      </c>
      <c r="AG7" s="63">
        <v>1.7254931386301351</v>
      </c>
      <c r="AH7" s="63">
        <v>1.2650381658318395</v>
      </c>
      <c r="AI7" s="63">
        <v>1.1457650909988573</v>
      </c>
      <c r="AJ7" s="63">
        <v>1.0006461015321619</v>
      </c>
      <c r="AK7" s="63">
        <v>0.93291067375506742</v>
      </c>
      <c r="AL7" s="63">
        <v>0.76048022234297008</v>
      </c>
      <c r="AM7" s="63">
        <v>0.64340992836997657</v>
      </c>
      <c r="AN7" s="63">
        <v>0.61691066060665634</v>
      </c>
      <c r="AO7" s="63">
        <v>0.51485782291370441</v>
      </c>
      <c r="AP7" s="63">
        <v>0.44628395821704459</v>
      </c>
      <c r="AQ7" s="63">
        <v>0.38988352090895972</v>
      </c>
      <c r="AR7" s="63">
        <v>0.31907929036464822</v>
      </c>
      <c r="AS7" s="63">
        <v>0.26354161318450053</v>
      </c>
      <c r="AT7" s="63">
        <v>0.2250850042681094</v>
      </c>
      <c r="AU7" s="63">
        <v>0.18878643760373137</v>
      </c>
      <c r="AV7" s="63">
        <v>0.161166625578268</v>
      </c>
      <c r="AW7" s="63">
        <v>0.13787745184043843</v>
      </c>
      <c r="AX7" s="63">
        <v>0.1202668736471324</v>
      </c>
      <c r="AY7" s="63">
        <v>0.10443805085076718</v>
      </c>
      <c r="AZ7" s="63">
        <v>8.5277376954245199E-2</v>
      </c>
      <c r="BA7" s="64">
        <v>7.0967196112540876E-2</v>
      </c>
    </row>
    <row r="8" spans="1:63" ht="15.75" thickBot="1">
      <c r="A8" s="131"/>
      <c r="B8" s="57" t="s">
        <v>175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7">
        <v>0</v>
      </c>
      <c r="R8" s="65">
        <v>0</v>
      </c>
      <c r="S8" s="65">
        <v>1.3562585850111759</v>
      </c>
      <c r="T8" s="65">
        <v>2.2736277563631688</v>
      </c>
      <c r="U8" s="65">
        <v>2.30893398527272</v>
      </c>
      <c r="V8" s="65">
        <v>2.706027308381703</v>
      </c>
      <c r="W8" s="65">
        <v>2.9464204550317348</v>
      </c>
      <c r="X8" s="65">
        <v>2.8836591956926583</v>
      </c>
      <c r="Y8" s="65">
        <v>3.0146814030732934</v>
      </c>
      <c r="Z8" s="65">
        <v>3.3174286760362079</v>
      </c>
      <c r="AA8" s="65">
        <v>3.5635627693434699</v>
      </c>
      <c r="AB8" s="65">
        <v>3.5463450332357738</v>
      </c>
      <c r="AC8" s="65">
        <v>3.557944782252541</v>
      </c>
      <c r="AD8" s="65">
        <v>3.3752116495319484</v>
      </c>
      <c r="AE8" s="65">
        <v>3.5400378272606332</v>
      </c>
      <c r="AF8" s="65">
        <v>3.4884634245811057</v>
      </c>
      <c r="AG8" s="65">
        <v>3.0898204967687448</v>
      </c>
      <c r="AH8" s="65">
        <v>2.7024855082330177</v>
      </c>
      <c r="AI8" s="65">
        <v>2.4549128814527634</v>
      </c>
      <c r="AJ8" s="65">
        <v>2.2767175273799722</v>
      </c>
      <c r="AK8" s="65">
        <v>2.1689685223865496</v>
      </c>
      <c r="AL8" s="65">
        <v>1.8873117993725046</v>
      </c>
      <c r="AM8" s="65">
        <v>1.6056510330605747</v>
      </c>
      <c r="AN8" s="65">
        <v>1.4483984587575449</v>
      </c>
      <c r="AO8" s="65">
        <v>1.3168004025929108</v>
      </c>
      <c r="AP8" s="65">
        <v>1.1314571010875696</v>
      </c>
      <c r="AQ8" s="65">
        <v>1.0000377374242007</v>
      </c>
      <c r="AR8" s="65">
        <v>0.79400083700798518</v>
      </c>
      <c r="AS8" s="65">
        <v>0.6938513381681588</v>
      </c>
      <c r="AT8" s="65">
        <v>0.62900189881035118</v>
      </c>
      <c r="AU8" s="65">
        <v>0.519208188442569</v>
      </c>
      <c r="AV8" s="65">
        <v>0.46142244062765059</v>
      </c>
      <c r="AW8" s="65">
        <v>0.3769997064490056</v>
      </c>
      <c r="AX8" s="65">
        <v>0.32087743722063777</v>
      </c>
      <c r="AY8" s="65">
        <v>0.27793681055900521</v>
      </c>
      <c r="AZ8" s="65">
        <v>0.23346277132278459</v>
      </c>
      <c r="BA8" s="66">
        <v>0.19184777096544536</v>
      </c>
    </row>
    <row r="9" spans="1:63">
      <c r="A9" s="130" t="s">
        <v>173</v>
      </c>
      <c r="B9" s="58" t="s">
        <v>174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1.3486638382389522</v>
      </c>
      <c r="T9" s="63">
        <v>1.6551184977710385</v>
      </c>
      <c r="U9" s="63">
        <v>2.1828461398047025</v>
      </c>
      <c r="V9" s="63">
        <v>2.2280916183638695</v>
      </c>
      <c r="W9" s="63">
        <v>2.4184733687004751</v>
      </c>
      <c r="X9" s="63">
        <v>2.5494172904315278</v>
      </c>
      <c r="Y9" s="63">
        <v>2.4275261902352554</v>
      </c>
      <c r="Z9" s="63">
        <v>2.6739791085551587</v>
      </c>
      <c r="AA9" s="63">
        <v>2.7882953271352875</v>
      </c>
      <c r="AB9" s="63">
        <v>2.6183945672030973</v>
      </c>
      <c r="AC9" s="63">
        <v>2.3618885455772514</v>
      </c>
      <c r="AD9" s="63">
        <v>2.1442117031784065</v>
      </c>
      <c r="AE9" s="63">
        <v>2.1462092486322248</v>
      </c>
      <c r="AF9" s="63">
        <v>1.9255139641850434</v>
      </c>
      <c r="AG9" s="63">
        <v>2.0705917663561593</v>
      </c>
      <c r="AH9" s="63">
        <v>1.644549615581397</v>
      </c>
      <c r="AI9" s="63">
        <v>1.4894946182984938</v>
      </c>
      <c r="AJ9" s="63">
        <v>1.3008399319917885</v>
      </c>
      <c r="AK9" s="63">
        <v>1.2127838758815841</v>
      </c>
      <c r="AL9" s="63">
        <v>0.98862428904583055</v>
      </c>
      <c r="AM9" s="63">
        <v>0.83643290688098659</v>
      </c>
      <c r="AN9" s="63">
        <v>0.80198385878863121</v>
      </c>
      <c r="AO9" s="63">
        <v>0.66931516978776529</v>
      </c>
      <c r="AP9" s="63">
        <v>0.5801691456821203</v>
      </c>
      <c r="AQ9" s="63">
        <v>0.48584687730910048</v>
      </c>
      <c r="AR9" s="63">
        <v>0.42936956290117223</v>
      </c>
      <c r="AS9" s="63">
        <v>0.35501117210947086</v>
      </c>
      <c r="AT9" s="63">
        <v>0.3039555459985479</v>
      </c>
      <c r="AU9" s="63">
        <v>0.24560817358535303</v>
      </c>
      <c r="AV9" s="63">
        <v>0.20162955940929805</v>
      </c>
      <c r="AW9" s="63">
        <v>0.15406410929185199</v>
      </c>
      <c r="AX9" s="63">
        <v>0.13503511804066193</v>
      </c>
      <c r="AY9" s="63">
        <v>0.11899565258742939</v>
      </c>
      <c r="AZ9" s="63">
        <v>8.9525620741426337E-2</v>
      </c>
      <c r="BA9" s="64">
        <v>7.1058431406569866E-2</v>
      </c>
    </row>
    <row r="10" spans="1:63" ht="15.75" thickBot="1">
      <c r="A10" s="131"/>
      <c r="B10" s="57" t="s">
        <v>175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0.31190380644651583</v>
      </c>
      <c r="T10" s="65">
        <v>0.65647896961735697</v>
      </c>
      <c r="U10" s="65">
        <v>1.0192136726727732</v>
      </c>
      <c r="V10" s="65">
        <v>1.3878809685318956</v>
      </c>
      <c r="W10" s="65">
        <v>1.7494044024015558</v>
      </c>
      <c r="X10" s="65">
        <v>2.1011699415823415</v>
      </c>
      <c r="Y10" s="65">
        <v>2.4128563969153802</v>
      </c>
      <c r="Z10" s="65">
        <v>2.6891481078497819</v>
      </c>
      <c r="AA10" s="65">
        <v>2.8967585417718169</v>
      </c>
      <c r="AB10" s="65">
        <v>3.0465033954396006</v>
      </c>
      <c r="AC10" s="65">
        <v>3.1406392488584203</v>
      </c>
      <c r="AD10" s="65">
        <v>3.1662894739076606</v>
      </c>
      <c r="AE10" s="65">
        <v>3.1707018408012431</v>
      </c>
      <c r="AF10" s="65">
        <v>3.069304579872032</v>
      </c>
      <c r="AG10" s="65">
        <v>2.9388180823872858</v>
      </c>
      <c r="AH10" s="65">
        <v>2.7858420681021343</v>
      </c>
      <c r="AI10" s="65">
        <v>2.5669676089463422</v>
      </c>
      <c r="AJ10" s="65">
        <v>2.3593466314797524</v>
      </c>
      <c r="AK10" s="65">
        <v>2.1592209688766104</v>
      </c>
      <c r="AL10" s="65">
        <v>1.9431933086822539</v>
      </c>
      <c r="AM10" s="65">
        <v>1.7343225235305511</v>
      </c>
      <c r="AN10" s="65">
        <v>1.5689592822601952</v>
      </c>
      <c r="AO10" s="65">
        <v>1.3870086127491277</v>
      </c>
      <c r="AP10" s="65">
        <v>1.203288826745279</v>
      </c>
      <c r="AQ10" s="65">
        <v>1.044699713554067</v>
      </c>
      <c r="AR10" s="65">
        <v>0.84587433643380905</v>
      </c>
      <c r="AS10" s="65">
        <v>0.73233803628298233</v>
      </c>
      <c r="AT10" s="65">
        <v>0.63224792092475468</v>
      </c>
      <c r="AU10" s="65">
        <v>0.54782933795939925</v>
      </c>
      <c r="AV10" s="65">
        <v>0.46695995290474457</v>
      </c>
      <c r="AW10" s="65">
        <v>0.38393256323529101</v>
      </c>
      <c r="AX10" s="65">
        <v>0.2461154771787335</v>
      </c>
      <c r="AY10" s="65">
        <v>0.21048525334322221</v>
      </c>
      <c r="AZ10" s="65">
        <v>0.17358361869709427</v>
      </c>
      <c r="BA10" s="66">
        <v>0.14492960380651709</v>
      </c>
    </row>
    <row r="13" spans="1:63"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</sheetData>
  <mergeCells count="3">
    <mergeCell ref="A5:A6"/>
    <mergeCell ref="A7:A8"/>
    <mergeCell ref="A9:A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="70" zoomScaleNormal="70" workbookViewId="0">
      <selection activeCell="Z13" sqref="Z13"/>
    </sheetView>
  </sheetViews>
  <sheetFormatPr defaultRowHeight="14.25"/>
  <cols>
    <col min="1" max="1" width="17.7109375" style="5" customWidth="1"/>
    <col min="2" max="2" width="16.5703125" style="5" bestFit="1" customWidth="1"/>
    <col min="3" max="10" width="6.28515625" style="5" bestFit="1" customWidth="1"/>
    <col min="11" max="16384" width="9.140625" style="5"/>
  </cols>
  <sheetData>
    <row r="1" spans="1:10">
      <c r="A1" s="135" t="s">
        <v>176</v>
      </c>
      <c r="B1" s="135"/>
      <c r="C1" s="70">
        <v>2015</v>
      </c>
      <c r="D1" s="70">
        <v>2020</v>
      </c>
      <c r="E1" s="70">
        <v>2025</v>
      </c>
      <c r="F1" s="70">
        <v>2030</v>
      </c>
      <c r="G1" s="70">
        <v>2035</v>
      </c>
      <c r="H1" s="70">
        <v>2040</v>
      </c>
      <c r="I1" s="70">
        <v>2045</v>
      </c>
      <c r="J1" s="70">
        <v>2050</v>
      </c>
    </row>
    <row r="2" spans="1:10" ht="15" thickBot="1">
      <c r="A2" s="16" t="s">
        <v>177</v>
      </c>
      <c r="B2" s="16"/>
      <c r="C2" s="71"/>
      <c r="D2" s="71"/>
      <c r="E2" s="71"/>
      <c r="F2" s="71"/>
      <c r="G2" s="71"/>
      <c r="H2" s="71"/>
      <c r="I2" s="71"/>
      <c r="J2" s="71"/>
    </row>
    <row r="3" spans="1:10">
      <c r="A3" s="136" t="s">
        <v>178</v>
      </c>
      <c r="B3" s="17" t="s">
        <v>170</v>
      </c>
      <c r="C3" s="72">
        <v>0.33310595268021148</v>
      </c>
      <c r="D3" s="72">
        <v>0.39504826414876776</v>
      </c>
      <c r="E3" s="72">
        <v>0.5792212542127767</v>
      </c>
      <c r="F3" s="72">
        <v>0.68593499634005073</v>
      </c>
      <c r="G3" s="72">
        <v>0.77943176771194111</v>
      </c>
      <c r="H3" s="72">
        <v>0.77208311492790904</v>
      </c>
      <c r="I3" s="72">
        <v>0.73145552252010115</v>
      </c>
      <c r="J3" s="73">
        <v>0.61500754139019786</v>
      </c>
    </row>
    <row r="4" spans="1:10" ht="42.75">
      <c r="A4" s="137"/>
      <c r="B4" s="18" t="s">
        <v>179</v>
      </c>
      <c r="C4" s="74">
        <v>0.33310595268021148</v>
      </c>
      <c r="D4" s="74">
        <v>0.39504826414876776</v>
      </c>
      <c r="E4" s="74">
        <v>0.48268437851064716</v>
      </c>
      <c r="F4" s="74">
        <v>0.57161249695004235</v>
      </c>
      <c r="G4" s="74">
        <v>0.59956289823995468</v>
      </c>
      <c r="H4" s="74">
        <v>0.59391008840608384</v>
      </c>
      <c r="I4" s="74">
        <v>0.52246823037150081</v>
      </c>
      <c r="J4" s="75">
        <v>0.43929110099299834</v>
      </c>
    </row>
    <row r="5" spans="1:10" ht="43.5" thickBot="1">
      <c r="A5" s="138"/>
      <c r="B5" s="19" t="s">
        <v>173</v>
      </c>
      <c r="C5" s="76">
        <v>0.33310595268021148</v>
      </c>
      <c r="D5" s="76">
        <v>0.39504826414876776</v>
      </c>
      <c r="E5" s="76">
        <v>0.87669175704171587</v>
      </c>
      <c r="F5" s="76">
        <v>1.2175494035354624</v>
      </c>
      <c r="G5" s="76">
        <v>1.5936187158076505</v>
      </c>
      <c r="H5" s="76">
        <v>1.7847466200090443</v>
      </c>
      <c r="I5" s="76">
        <v>1.9244889890010515</v>
      </c>
      <c r="J5" s="77">
        <v>1.8084566081449311</v>
      </c>
    </row>
    <row r="6" spans="1:10">
      <c r="A6" s="132" t="s">
        <v>174</v>
      </c>
      <c r="B6" s="17" t="s">
        <v>170</v>
      </c>
      <c r="C6" s="72">
        <v>0</v>
      </c>
      <c r="D6" s="72">
        <v>5.3581755573202161E-2</v>
      </c>
      <c r="E6" s="72">
        <v>6.4113196773260439E-2</v>
      </c>
      <c r="F6" s="72">
        <v>5.5290996927245595E-2</v>
      </c>
      <c r="G6" s="72">
        <v>2.9683972605535569E-2</v>
      </c>
      <c r="H6" s="72">
        <v>1.6765645696031117E-2</v>
      </c>
      <c r="I6" s="72">
        <v>7.9541827179885338E-3</v>
      </c>
      <c r="J6" s="73">
        <v>3.4254622582887695E-3</v>
      </c>
    </row>
    <row r="7" spans="1:10" ht="42.75">
      <c r="A7" s="133"/>
      <c r="B7" s="18" t="s">
        <v>179</v>
      </c>
      <c r="C7" s="74">
        <v>0</v>
      </c>
      <c r="D7" s="74">
        <v>5.3581755573202161E-2</v>
      </c>
      <c r="E7" s="74">
        <v>5.3427663977717255E-2</v>
      </c>
      <c r="F7" s="74">
        <v>4.6075830772704607E-2</v>
      </c>
      <c r="G7" s="74">
        <v>2.2833825081181147E-2</v>
      </c>
      <c r="H7" s="74">
        <v>1.2896650535408449E-2</v>
      </c>
      <c r="I7" s="74">
        <v>5.6815590842776986E-3</v>
      </c>
      <c r="J7" s="75">
        <v>2.4467587559207638E-3</v>
      </c>
    </row>
    <row r="8" spans="1:10" ht="43.5" thickBot="1">
      <c r="A8" s="134"/>
      <c r="B8" s="19" t="s">
        <v>173</v>
      </c>
      <c r="C8" s="76">
        <v>0</v>
      </c>
      <c r="D8" s="76">
        <v>1.8166453859205178E-2</v>
      </c>
      <c r="E8" s="76">
        <v>3.4075382174622137E-2</v>
      </c>
      <c r="F8" s="76">
        <v>3.3437787144184439E-2</v>
      </c>
      <c r="G8" s="76">
        <v>2.4314517295104254E-2</v>
      </c>
      <c r="H8" s="76">
        <v>1.3743746346324581E-2</v>
      </c>
      <c r="I8" s="76">
        <v>7.2932540703845028E-3</v>
      </c>
      <c r="J8" s="77">
        <v>2.3976701330958861E-3</v>
      </c>
    </row>
    <row r="9" spans="1:10">
      <c r="A9" s="132" t="s">
        <v>175</v>
      </c>
      <c r="B9" s="17" t="s">
        <v>170</v>
      </c>
      <c r="C9" s="72">
        <v>0</v>
      </c>
      <c r="D9" s="72">
        <v>4.8238467752225345E-2</v>
      </c>
      <c r="E9" s="72">
        <v>8.0771562956079568E-2</v>
      </c>
      <c r="F9" s="72">
        <v>7.0097044402203212E-2</v>
      </c>
      <c r="G9" s="72">
        <v>4.8412956406660324E-2</v>
      </c>
      <c r="H9" s="72">
        <v>2.6069682633405922E-2</v>
      </c>
      <c r="I9" s="72">
        <v>1.1890610231224952E-2</v>
      </c>
      <c r="J9" s="73">
        <v>4.5017536182910822E-3</v>
      </c>
    </row>
    <row r="10" spans="1:10" ht="42.75">
      <c r="A10" s="133"/>
      <c r="B10" s="18" t="s">
        <v>179</v>
      </c>
      <c r="C10" s="74">
        <v>0</v>
      </c>
      <c r="D10" s="74">
        <v>4.8238467752225345E-2</v>
      </c>
      <c r="E10" s="74">
        <v>6.7309635796732825E-2</v>
      </c>
      <c r="F10" s="74">
        <v>5.8414203668502584E-2</v>
      </c>
      <c r="G10" s="74">
        <v>3.7240735697431138E-2</v>
      </c>
      <c r="H10" s="74">
        <v>2.0053602025696837E-2</v>
      </c>
      <c r="I10" s="74">
        <v>8.4932930223035052E-3</v>
      </c>
      <c r="J10" s="75">
        <v>3.2155382987792414E-3</v>
      </c>
    </row>
    <row r="11" spans="1:10" ht="43.5" thickBot="1">
      <c r="A11" s="134"/>
      <c r="B11" s="19" t="s">
        <v>173</v>
      </c>
      <c r="C11" s="76">
        <v>0</v>
      </c>
      <c r="D11" s="76">
        <v>4.8238467752225345E-2</v>
      </c>
      <c r="E11" s="76">
        <v>8.0771562956079235E-2</v>
      </c>
      <c r="F11" s="76">
        <v>7.0097044402203323E-2</v>
      </c>
      <c r="G11" s="76">
        <v>4.8412956406660879E-2</v>
      </c>
      <c r="H11" s="76">
        <v>2.6069682633405922E-2</v>
      </c>
      <c r="I11" s="76">
        <v>1.1890610231225285E-2</v>
      </c>
      <c r="J11" s="77">
        <v>4.2002340747888667E-3</v>
      </c>
    </row>
    <row r="12" spans="1:10" ht="15" thickBot="1">
      <c r="A12" s="16" t="s">
        <v>180</v>
      </c>
      <c r="B12" s="16"/>
      <c r="C12" s="71"/>
      <c r="D12" s="71"/>
      <c r="E12" s="71"/>
      <c r="F12" s="71"/>
      <c r="G12" s="71"/>
      <c r="H12" s="71"/>
      <c r="I12" s="71"/>
      <c r="J12" s="71"/>
    </row>
    <row r="13" spans="1:10">
      <c r="A13" s="136" t="s">
        <v>178</v>
      </c>
      <c r="B13" s="17" t="s">
        <v>170</v>
      </c>
      <c r="C13" s="10">
        <v>0.93600669821000748</v>
      </c>
      <c r="D13" s="10">
        <v>1.2784378210383198</v>
      </c>
      <c r="E13" s="10">
        <v>1.2324071967929022</v>
      </c>
      <c r="F13" s="10">
        <v>1.1069668100656966</v>
      </c>
      <c r="G13" s="10">
        <v>1.0152592335701069</v>
      </c>
      <c r="H13" s="10">
        <v>0.90678114105127361</v>
      </c>
      <c r="I13" s="10">
        <v>0.68776114134221378</v>
      </c>
      <c r="J13" s="11">
        <v>0.5871130663415346</v>
      </c>
    </row>
    <row r="14" spans="1:10" ht="42.75">
      <c r="A14" s="137"/>
      <c r="B14" s="18" t="s">
        <v>179</v>
      </c>
      <c r="C14" s="12">
        <v>0.93600669821000748</v>
      </c>
      <c r="D14" s="12">
        <v>1.2784378210383198</v>
      </c>
      <c r="E14" s="12">
        <v>1.0270059973274186</v>
      </c>
      <c r="F14" s="12">
        <v>0.92247234172141368</v>
      </c>
      <c r="G14" s="12">
        <v>0.78096864120777465</v>
      </c>
      <c r="H14" s="12">
        <v>0.69752395465482564</v>
      </c>
      <c r="I14" s="12">
        <v>0.49125795810158129</v>
      </c>
      <c r="J14" s="13">
        <v>0.41936647595823895</v>
      </c>
    </row>
    <row r="15" spans="1:10" ht="43.5" thickBot="1">
      <c r="A15" s="138"/>
      <c r="B15" s="19" t="s">
        <v>173</v>
      </c>
      <c r="C15" s="14">
        <v>0.93600669821000748</v>
      </c>
      <c r="D15" s="14">
        <v>1.2784378210383198</v>
      </c>
      <c r="E15" s="14">
        <v>1.3309488533820577</v>
      </c>
      <c r="F15" s="14">
        <v>1.2543594534432898</v>
      </c>
      <c r="G15" s="14">
        <v>1.2120250895442981</v>
      </c>
      <c r="H15" s="14">
        <v>1.1346609173428945</v>
      </c>
      <c r="I15" s="14">
        <v>0.89592418378233041</v>
      </c>
      <c r="J15" s="15">
        <v>0.76895116240304895</v>
      </c>
    </row>
    <row r="16" spans="1:10">
      <c r="A16" s="132" t="s">
        <v>174</v>
      </c>
      <c r="B16" s="17" t="s">
        <v>170</v>
      </c>
      <c r="C16" s="10">
        <v>0</v>
      </c>
      <c r="D16" s="10">
        <v>8.1922538479095586E-2</v>
      </c>
      <c r="E16" s="10">
        <v>5.8588657658003918E-2</v>
      </c>
      <c r="F16" s="10">
        <v>3.153528286141416E-2</v>
      </c>
      <c r="G16" s="10">
        <v>1.2427555023678982E-2</v>
      </c>
      <c r="H16" s="10">
        <v>4.8027221700743805E-3</v>
      </c>
      <c r="I16" s="10">
        <v>1.3978772034420883E-3</v>
      </c>
      <c r="J16" s="11">
        <v>4.4084218918516438E-4</v>
      </c>
    </row>
    <row r="17" spans="1:10" ht="42.75">
      <c r="A17" s="133"/>
      <c r="B17" s="18" t="s">
        <v>179</v>
      </c>
      <c r="C17" s="12">
        <v>0</v>
      </c>
      <c r="D17" s="12">
        <v>8.1922538479095586E-2</v>
      </c>
      <c r="E17" s="12">
        <v>4.8823881381669931E-2</v>
      </c>
      <c r="F17" s="12">
        <v>2.6279402384511985E-2</v>
      </c>
      <c r="G17" s="12">
        <v>9.5596577105221403E-3</v>
      </c>
      <c r="H17" s="12">
        <v>3.6944016692883608E-3</v>
      </c>
      <c r="I17" s="12">
        <v>9.9848371674438052E-4</v>
      </c>
      <c r="J17" s="13">
        <v>3.1488727798945071E-4</v>
      </c>
    </row>
    <row r="18" spans="1:10" ht="43.5" thickBot="1">
      <c r="A18" s="134"/>
      <c r="B18" s="19" t="s">
        <v>173</v>
      </c>
      <c r="C18" s="14">
        <v>0</v>
      </c>
      <c r="D18" s="14">
        <v>2.4958515906682299E-2</v>
      </c>
      <c r="E18" s="14">
        <v>2.9229286033131574E-2</v>
      </c>
      <c r="F18" s="14">
        <v>1.9280896341172138E-2</v>
      </c>
      <c r="G18" s="14">
        <v>9.4892026457717993E-3</v>
      </c>
      <c r="H18" s="14">
        <v>3.3320403980980906E-3</v>
      </c>
      <c r="I18" s="14">
        <v>6.1755482375536186E-4</v>
      </c>
      <c r="J18" s="15">
        <v>3.0826767850045123E-5</v>
      </c>
    </row>
    <row r="19" spans="1:10">
      <c r="A19" s="132" t="s">
        <v>175</v>
      </c>
      <c r="B19" s="17" t="s">
        <v>170</v>
      </c>
      <c r="C19" s="10">
        <v>0</v>
      </c>
      <c r="D19" s="10">
        <v>0.12391298694606823</v>
      </c>
      <c r="E19" s="10">
        <v>0.11581751794601014</v>
      </c>
      <c r="F19" s="10">
        <v>7.5573014022083829E-2</v>
      </c>
      <c r="G19" s="10">
        <v>4.2617800578319098E-2</v>
      </c>
      <c r="H19" s="10">
        <v>1.8953577399498434E-2</v>
      </c>
      <c r="I19" s="10">
        <v>7.1921831106686041E-3</v>
      </c>
      <c r="J19" s="11">
        <v>2.4711819563782988E-3</v>
      </c>
    </row>
    <row r="20" spans="1:10" ht="42.75">
      <c r="A20" s="133"/>
      <c r="B20" s="18" t="s">
        <v>179</v>
      </c>
      <c r="C20" s="12">
        <v>0</v>
      </c>
      <c r="D20" s="12">
        <v>0.12391298694606823</v>
      </c>
      <c r="E20" s="12">
        <v>9.6514598288341635E-2</v>
      </c>
      <c r="F20" s="12">
        <v>6.2977511685069709E-2</v>
      </c>
      <c r="G20" s="12">
        <v>3.2782923521784246E-2</v>
      </c>
      <c r="H20" s="12">
        <v>1.4579674922691077E-2</v>
      </c>
      <c r="I20" s="12">
        <v>5.137273650477503E-3</v>
      </c>
      <c r="J20" s="13">
        <v>1.7651299688414834E-3</v>
      </c>
    </row>
    <row r="21" spans="1:10" ht="43.5" thickBot="1">
      <c r="A21" s="134"/>
      <c r="B21" s="19" t="s">
        <v>173</v>
      </c>
      <c r="C21" s="14">
        <v>0</v>
      </c>
      <c r="D21" s="14">
        <v>0.12391298694606823</v>
      </c>
      <c r="E21" s="14">
        <v>0.11581751794600992</v>
      </c>
      <c r="F21" s="14">
        <v>7.5573014022083385E-2</v>
      </c>
      <c r="G21" s="14">
        <v>4.2617800578319098E-2</v>
      </c>
      <c r="H21" s="14">
        <v>1.8953577399498212E-2</v>
      </c>
      <c r="I21" s="14">
        <v>5.4367184178660821E-3</v>
      </c>
      <c r="J21" s="15">
        <v>5.620450804290078E-4</v>
      </c>
    </row>
  </sheetData>
  <mergeCells count="7">
    <mergeCell ref="A19:A21"/>
    <mergeCell ref="A1:B1"/>
    <mergeCell ref="A3:A5"/>
    <mergeCell ref="A6:A8"/>
    <mergeCell ref="A9:A11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Andreou</dc:creator>
  <cp:keywords/>
  <dc:description/>
  <cp:lastModifiedBy>Andreas Andreou</cp:lastModifiedBy>
  <cp:revision/>
  <dcterms:created xsi:type="dcterms:W3CDTF">2020-05-26T09:06:15Z</dcterms:created>
  <dcterms:modified xsi:type="dcterms:W3CDTF">2020-05-27T14:18:48Z</dcterms:modified>
  <cp:category/>
  <cp:contentStatus/>
</cp:coreProperties>
</file>