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Z:\Data\Halina\Work\Covid_remote_work\IVD journal paper\Data for repository\2_Biochemical_assays\"/>
    </mc:Choice>
  </mc:AlternateContent>
  <xr:revisionPtr revIDLastSave="0" documentId="13_ncr:1_{03926E0D-2FA4-4B35-8B94-17E6F958E735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GAG_Cellular_raw" sheetId="6" r:id="rId1"/>
    <sheet name="GAG_cellular_processed" sheetId="7" r:id="rId2"/>
    <sheet name="GAG_decel_raw" sheetId="8" r:id="rId3"/>
    <sheet name="GAG_decel_processed" sheetId="9" r:id="rId4"/>
    <sheet name="GAG_collated" sheetId="5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" i="7" l="1"/>
  <c r="AA4" i="7"/>
  <c r="Z4" i="7"/>
  <c r="Y4" i="7"/>
  <c r="D33" i="9" l="1"/>
  <c r="G32" i="9" s="1"/>
  <c r="E31" i="9"/>
  <c r="U29" i="9"/>
  <c r="D22" i="9"/>
  <c r="G21" i="9" s="1"/>
  <c r="V20" i="9"/>
  <c r="G20" i="9"/>
  <c r="F20" i="9"/>
  <c r="T19" i="9"/>
  <c r="V18" i="9"/>
  <c r="F18" i="9"/>
  <c r="U17" i="9"/>
  <c r="T17" i="9"/>
  <c r="V16" i="9"/>
  <c r="F16" i="9"/>
  <c r="T15" i="9"/>
  <c r="E15" i="9"/>
  <c r="D11" i="9"/>
  <c r="G10" i="9" s="1"/>
  <c r="D29" i="7"/>
  <c r="T27" i="7" s="1"/>
  <c r="D11" i="7"/>
  <c r="T17" i="7" s="1"/>
  <c r="F15" i="9" l="1"/>
  <c r="V17" i="9"/>
  <c r="W17" i="9" s="1"/>
  <c r="Y17" i="9" s="1"/>
  <c r="Z17" i="9" s="1"/>
  <c r="AA17" i="9" s="1"/>
  <c r="AC17" i="9" s="1"/>
  <c r="T20" i="9"/>
  <c r="W20" i="9" s="1"/>
  <c r="Y20" i="9" s="1"/>
  <c r="Z20" i="9" s="1"/>
  <c r="AA20" i="9" s="1"/>
  <c r="AC20" i="9" s="1"/>
  <c r="F5" i="9"/>
  <c r="G16" i="9"/>
  <c r="E19" i="9"/>
  <c r="E27" i="9"/>
  <c r="F9" i="9"/>
  <c r="T6" i="9"/>
  <c r="T16" i="9"/>
  <c r="W16" i="9" s="1"/>
  <c r="Y16" i="9" s="1"/>
  <c r="Z16" i="9" s="1"/>
  <c r="AA16" i="9" s="1"/>
  <c r="AC16" i="9" s="1"/>
  <c r="F19" i="9"/>
  <c r="G28" i="9"/>
  <c r="V22" i="7"/>
  <c r="V4" i="7"/>
  <c r="E6" i="7"/>
  <c r="E8" i="7"/>
  <c r="G6" i="7"/>
  <c r="G8" i="7"/>
  <c r="U13" i="7"/>
  <c r="U18" i="7"/>
  <c r="T6" i="7"/>
  <c r="U14" i="7"/>
  <c r="E5" i="7"/>
  <c r="H5" i="7" s="1"/>
  <c r="E7" i="7"/>
  <c r="F9" i="7"/>
  <c r="U15" i="7"/>
  <c r="T4" i="7"/>
  <c r="V13" i="7"/>
  <c r="V6" i="7"/>
  <c r="G5" i="7"/>
  <c r="G7" i="7"/>
  <c r="U9" i="7"/>
  <c r="V15" i="7"/>
  <c r="T8" i="7"/>
  <c r="V8" i="7"/>
  <c r="T5" i="7"/>
  <c r="T7" i="7"/>
  <c r="V9" i="7"/>
  <c r="U16" i="7"/>
  <c r="V5" i="7"/>
  <c r="V7" i="7"/>
  <c r="F10" i="7"/>
  <c r="U17" i="7"/>
  <c r="W17" i="7" s="1"/>
  <c r="Y17" i="7" s="1"/>
  <c r="Z17" i="7" s="1"/>
  <c r="AA17" i="7" s="1"/>
  <c r="AC17" i="7" s="1"/>
  <c r="V17" i="7"/>
  <c r="F23" i="7"/>
  <c r="F25" i="7"/>
  <c r="F27" i="7"/>
  <c r="E4" i="9"/>
  <c r="G5" i="9"/>
  <c r="U6" i="9"/>
  <c r="W6" i="9" s="1"/>
  <c r="Y6" i="9" s="1"/>
  <c r="Z6" i="9" s="1"/>
  <c r="AA6" i="9" s="1"/>
  <c r="AC6" i="9" s="1"/>
  <c r="E8" i="9"/>
  <c r="G9" i="9"/>
  <c r="F27" i="9"/>
  <c r="T28" i="9"/>
  <c r="V29" i="9"/>
  <c r="F31" i="9"/>
  <c r="H31" i="9" s="1"/>
  <c r="G23" i="7"/>
  <c r="G25" i="7"/>
  <c r="G27" i="7"/>
  <c r="F4" i="9"/>
  <c r="T5" i="9"/>
  <c r="V6" i="9"/>
  <c r="F8" i="9"/>
  <c r="T9" i="9"/>
  <c r="E26" i="9"/>
  <c r="G27" i="9"/>
  <c r="H27" i="9" s="1"/>
  <c r="U28" i="9"/>
  <c r="E30" i="9"/>
  <c r="G31" i="9"/>
  <c r="F5" i="7"/>
  <c r="F6" i="7"/>
  <c r="F7" i="7"/>
  <c r="F8" i="7"/>
  <c r="E9" i="7"/>
  <c r="E10" i="7"/>
  <c r="T14" i="7"/>
  <c r="T16" i="7"/>
  <c r="W16" i="7" s="1"/>
  <c r="Y16" i="7" s="1"/>
  <c r="Z16" i="7" s="1"/>
  <c r="AA16" i="7" s="1"/>
  <c r="AC16" i="7" s="1"/>
  <c r="T18" i="7"/>
  <c r="U23" i="7"/>
  <c r="U25" i="7"/>
  <c r="U27" i="7"/>
  <c r="G4" i="9"/>
  <c r="H4" i="9" s="1"/>
  <c r="U5" i="9"/>
  <c r="E7" i="9"/>
  <c r="G8" i="9"/>
  <c r="H8" i="9" s="1"/>
  <c r="U9" i="9"/>
  <c r="G15" i="9"/>
  <c r="H15" i="9" s="1"/>
  <c r="U16" i="9"/>
  <c r="E18" i="9"/>
  <c r="G19" i="9"/>
  <c r="H19" i="9" s="1"/>
  <c r="U20" i="9"/>
  <c r="F26" i="9"/>
  <c r="T27" i="9"/>
  <c r="W27" i="9" s="1"/>
  <c r="Y27" i="9" s="1"/>
  <c r="Z27" i="9" s="1"/>
  <c r="AA27" i="9" s="1"/>
  <c r="AC27" i="9" s="1"/>
  <c r="V28" i="9"/>
  <c r="F30" i="9"/>
  <c r="T31" i="9"/>
  <c r="V24" i="7"/>
  <c r="V27" i="7"/>
  <c r="V5" i="9"/>
  <c r="W5" i="9" s="1"/>
  <c r="Y5" i="9" s="1"/>
  <c r="Z5" i="9" s="1"/>
  <c r="AA5" i="9" s="1"/>
  <c r="AC5" i="9" s="1"/>
  <c r="V9" i="9"/>
  <c r="W19" i="9"/>
  <c r="Y19" i="9" s="1"/>
  <c r="Z19" i="9" s="1"/>
  <c r="AA19" i="9" s="1"/>
  <c r="AC19" i="9" s="1"/>
  <c r="G26" i="9"/>
  <c r="U27" i="9"/>
  <c r="U31" i="9"/>
  <c r="G9" i="7"/>
  <c r="G10" i="7"/>
  <c r="V14" i="7"/>
  <c r="V16" i="7"/>
  <c r="V18" i="7"/>
  <c r="F24" i="7"/>
  <c r="F26" i="7"/>
  <c r="E28" i="7"/>
  <c r="U4" i="9"/>
  <c r="E6" i="9"/>
  <c r="G7" i="9"/>
  <c r="U8" i="9"/>
  <c r="E10" i="9"/>
  <c r="U15" i="9"/>
  <c r="W15" i="9" s="1"/>
  <c r="Y15" i="9" s="1"/>
  <c r="Z15" i="9" s="1"/>
  <c r="AA15" i="9" s="1"/>
  <c r="AC15" i="9" s="1"/>
  <c r="E17" i="9"/>
  <c r="G18" i="9"/>
  <c r="U19" i="9"/>
  <c r="E21" i="9"/>
  <c r="T26" i="9"/>
  <c r="V27" i="9"/>
  <c r="F29" i="9"/>
  <c r="T30" i="9"/>
  <c r="V31" i="9"/>
  <c r="V7" i="9"/>
  <c r="V25" i="7"/>
  <c r="T4" i="9"/>
  <c r="F7" i="9"/>
  <c r="T8" i="9"/>
  <c r="G30" i="9"/>
  <c r="G24" i="7"/>
  <c r="G26" i="7"/>
  <c r="F28" i="7"/>
  <c r="V4" i="9"/>
  <c r="F6" i="9"/>
  <c r="T7" i="9"/>
  <c r="V8" i="9"/>
  <c r="W8" i="9" s="1"/>
  <c r="Y8" i="9" s="1"/>
  <c r="Z8" i="9" s="1"/>
  <c r="AA8" i="9" s="1"/>
  <c r="AC8" i="9" s="1"/>
  <c r="F10" i="9"/>
  <c r="H10" i="9" s="1"/>
  <c r="V15" i="9"/>
  <c r="F17" i="9"/>
  <c r="T18" i="9"/>
  <c r="V19" i="9"/>
  <c r="F21" i="9"/>
  <c r="U26" i="9"/>
  <c r="E28" i="9"/>
  <c r="G29" i="9"/>
  <c r="U30" i="9"/>
  <c r="E32" i="9"/>
  <c r="V26" i="7"/>
  <c r="V23" i="7"/>
  <c r="E29" i="9"/>
  <c r="U4" i="7"/>
  <c r="W4" i="7" s="1"/>
  <c r="U5" i="7"/>
  <c r="W5" i="7" s="1"/>
  <c r="Y5" i="7" s="1"/>
  <c r="Z5" i="7" s="1"/>
  <c r="AA5" i="7" s="1"/>
  <c r="AC5" i="7" s="1"/>
  <c r="U6" i="7"/>
  <c r="W6" i="7" s="1"/>
  <c r="Y6" i="7" s="1"/>
  <c r="Z6" i="7" s="1"/>
  <c r="AA6" i="7" s="1"/>
  <c r="AC6" i="7" s="1"/>
  <c r="U7" i="7"/>
  <c r="W7" i="7" s="1"/>
  <c r="Y7" i="7" s="1"/>
  <c r="Z7" i="7" s="1"/>
  <c r="AA7" i="7" s="1"/>
  <c r="AC7" i="7" s="1"/>
  <c r="U8" i="7"/>
  <c r="T9" i="7"/>
  <c r="W9" i="7" s="1"/>
  <c r="Y9" i="7" s="1"/>
  <c r="Z9" i="7" s="1"/>
  <c r="AA9" i="7" s="1"/>
  <c r="AC9" i="7" s="1"/>
  <c r="T13" i="7"/>
  <c r="T15" i="7"/>
  <c r="W15" i="7" s="1"/>
  <c r="Y15" i="7" s="1"/>
  <c r="Z15" i="7" s="1"/>
  <c r="AA15" i="7" s="1"/>
  <c r="AC15" i="7" s="1"/>
  <c r="U22" i="7"/>
  <c r="U24" i="7"/>
  <c r="U26" i="7"/>
  <c r="G28" i="7"/>
  <c r="E5" i="9"/>
  <c r="G6" i="9"/>
  <c r="U7" i="9"/>
  <c r="E9" i="9"/>
  <c r="E16" i="9"/>
  <c r="H16" i="9" s="1"/>
  <c r="G17" i="9"/>
  <c r="U18" i="9"/>
  <c r="E20" i="9"/>
  <c r="H20" i="9" s="1"/>
  <c r="V26" i="9"/>
  <c r="F28" i="9"/>
  <c r="T29" i="9"/>
  <c r="V30" i="9"/>
  <c r="F32" i="9"/>
  <c r="T22" i="7"/>
  <c r="E23" i="7"/>
  <c r="T23" i="7"/>
  <c r="E24" i="7"/>
  <c r="H24" i="7" s="1"/>
  <c r="T24" i="7"/>
  <c r="W24" i="7" s="1"/>
  <c r="Y24" i="7" s="1"/>
  <c r="Z24" i="7" s="1"/>
  <c r="AA24" i="7" s="1"/>
  <c r="AC24" i="7" s="1"/>
  <c r="E25" i="7"/>
  <c r="T25" i="7"/>
  <c r="W25" i="7" s="1"/>
  <c r="Y25" i="7" s="1"/>
  <c r="Z25" i="7" s="1"/>
  <c r="AA25" i="7" s="1"/>
  <c r="AC25" i="7" s="1"/>
  <c r="E26" i="7"/>
  <c r="H26" i="7" s="1"/>
  <c r="T26" i="7"/>
  <c r="E27" i="7"/>
  <c r="H10" i="5"/>
  <c r="H9" i="5"/>
  <c r="H8" i="5"/>
  <c r="H3" i="5"/>
  <c r="H5" i="5"/>
  <c r="H4" i="5"/>
  <c r="H7" i="9" l="1"/>
  <c r="W29" i="9"/>
  <c r="Y29" i="9" s="1"/>
  <c r="Z29" i="9" s="1"/>
  <c r="AA29" i="9" s="1"/>
  <c r="AC29" i="9" s="1"/>
  <c r="H29" i="9"/>
  <c r="H28" i="9"/>
  <c r="W22" i="7"/>
  <c r="Y22" i="7" s="1"/>
  <c r="Z22" i="7" s="1"/>
  <c r="AA22" i="7" s="1"/>
  <c r="AC22" i="7" s="1"/>
  <c r="W13" i="7"/>
  <c r="Y13" i="7" s="1"/>
  <c r="Z13" i="7" s="1"/>
  <c r="AA13" i="7" s="1"/>
  <c r="AC13" i="7" s="1"/>
  <c r="H10" i="7"/>
  <c r="W27" i="7"/>
  <c r="Y27" i="7" s="1"/>
  <c r="Z27" i="7" s="1"/>
  <c r="AA27" i="7" s="1"/>
  <c r="AC27" i="7" s="1"/>
  <c r="H8" i="7"/>
  <c r="W8" i="7"/>
  <c r="Y8" i="7" s="1"/>
  <c r="Z8" i="7" s="1"/>
  <c r="AA8" i="7" s="1"/>
  <c r="AC8" i="7" s="1"/>
  <c r="H7" i="7"/>
  <c r="H6" i="7"/>
  <c r="H26" i="9"/>
  <c r="W26" i="7"/>
  <c r="Y26" i="7" s="1"/>
  <c r="Z26" i="7" s="1"/>
  <c r="AA26" i="7" s="1"/>
  <c r="AC26" i="7" s="1"/>
  <c r="H9" i="7"/>
  <c r="W26" i="9"/>
  <c r="Y26" i="9" s="1"/>
  <c r="Z26" i="9" s="1"/>
  <c r="AA26" i="9" s="1"/>
  <c r="AC26" i="9" s="1"/>
  <c r="H21" i="9"/>
  <c r="H25" i="7"/>
  <c r="W4" i="9"/>
  <c r="Y4" i="9" s="1"/>
  <c r="Z4" i="9" s="1"/>
  <c r="AA4" i="9" s="1"/>
  <c r="AC4" i="9" s="1"/>
  <c r="W9" i="9"/>
  <c r="Y9" i="9" s="1"/>
  <c r="Z9" i="9" s="1"/>
  <c r="AA9" i="9" s="1"/>
  <c r="AC9" i="9" s="1"/>
  <c r="H9" i="9"/>
  <c r="H32" i="9"/>
  <c r="W18" i="9"/>
  <c r="Y18" i="9" s="1"/>
  <c r="Z18" i="9" s="1"/>
  <c r="AA18" i="9" s="1"/>
  <c r="AC18" i="9" s="1"/>
  <c r="W7" i="9"/>
  <c r="Y7" i="9" s="1"/>
  <c r="Z7" i="9" s="1"/>
  <c r="AA7" i="9" s="1"/>
  <c r="AC7" i="9" s="1"/>
  <c r="H28" i="7"/>
  <c r="W18" i="7"/>
  <c r="Y18" i="7" s="1"/>
  <c r="Z18" i="7" s="1"/>
  <c r="AA18" i="7" s="1"/>
  <c r="AC18" i="7" s="1"/>
  <c r="W23" i="7"/>
  <c r="Y23" i="7" s="1"/>
  <c r="Z23" i="7" s="1"/>
  <c r="AA23" i="7" s="1"/>
  <c r="AC23" i="7" s="1"/>
  <c r="W30" i="9"/>
  <c r="Y30" i="9" s="1"/>
  <c r="Z30" i="9" s="1"/>
  <c r="AA30" i="9" s="1"/>
  <c r="AC30" i="9" s="1"/>
  <c r="H18" i="9"/>
  <c r="W14" i="7"/>
  <c r="Y14" i="7" s="1"/>
  <c r="Z14" i="7" s="1"/>
  <c r="AA14" i="7" s="1"/>
  <c r="AC14" i="7" s="1"/>
  <c r="H30" i="9"/>
  <c r="H5" i="9"/>
  <c r="H17" i="9"/>
  <c r="H27" i="7"/>
  <c r="H23" i="7"/>
  <c r="H6" i="9"/>
  <c r="W31" i="9"/>
  <c r="Y31" i="9" s="1"/>
  <c r="Z31" i="9" s="1"/>
  <c r="AA31" i="9" s="1"/>
  <c r="AC31" i="9" s="1"/>
  <c r="W28" i="9"/>
  <c r="Y28" i="9" s="1"/>
  <c r="Z28" i="9" s="1"/>
  <c r="AA28" i="9" s="1"/>
  <c r="AC28" i="9" s="1"/>
</calcChain>
</file>

<file path=xl/sharedStrings.xml><?xml version="1.0" encoding="utf-8"?>
<sst xmlns="http://schemas.openxmlformats.org/spreadsheetml/2006/main" count="444" uniqueCount="124">
  <si>
    <t>NP</t>
  </si>
  <si>
    <t>iAF</t>
  </si>
  <si>
    <t>oAF</t>
  </si>
  <si>
    <t>ng/mg</t>
  </si>
  <si>
    <t>Decel</t>
  </si>
  <si>
    <t>ug/mg for each speciment (n=6)</t>
  </si>
  <si>
    <t xml:space="preserve">                                                                                   </t>
  </si>
  <si>
    <t>Photometric1</t>
  </si>
  <si>
    <t>Sample</t>
  </si>
  <si>
    <t>A</t>
  </si>
  <si>
    <t>Un_0001 1/1</t>
  </si>
  <si>
    <t>Un_0009 1/1</t>
  </si>
  <si>
    <t>Un_0017 1/1</t>
  </si>
  <si>
    <t>Un_0025 1/1</t>
  </si>
  <si>
    <t>Un_0033 1/1</t>
  </si>
  <si>
    <t>Un_0041 1/1</t>
  </si>
  <si>
    <t>Un_0049 1/1</t>
  </si>
  <si>
    <t>Un_0057 1/1</t>
  </si>
  <si>
    <t>Un_0065 1/1</t>
  </si>
  <si>
    <t>Un_0073 1/1</t>
  </si>
  <si>
    <t>Un_0081 1/1</t>
  </si>
  <si>
    <t>Un_0089 1/1</t>
  </si>
  <si>
    <t>B</t>
  </si>
  <si>
    <t>Un_0002 1/1</t>
  </si>
  <si>
    <t>Un_0058 1/1</t>
  </si>
  <si>
    <t>Un_0090 1/1</t>
  </si>
  <si>
    <t>C</t>
  </si>
  <si>
    <t>Un_0003 1/1</t>
  </si>
  <si>
    <t>Un_0059 1/1</t>
  </si>
  <si>
    <t>Un_0091 1/1</t>
  </si>
  <si>
    <t>D</t>
  </si>
  <si>
    <t>Un_0004 1/1</t>
  </si>
  <si>
    <t>Un_0060 1/1</t>
  </si>
  <si>
    <t>Un_0092 1/1</t>
  </si>
  <si>
    <t>E</t>
  </si>
  <si>
    <t>Un_0005 1/1</t>
  </si>
  <si>
    <t>Un_0061 1/1</t>
  </si>
  <si>
    <t>Un_0093 1/1</t>
  </si>
  <si>
    <t>F</t>
  </si>
  <si>
    <t>Un_0006 1/1</t>
  </si>
  <si>
    <t>Un_0062 1/1</t>
  </si>
  <si>
    <t>Un_0094 1/1</t>
  </si>
  <si>
    <t>G</t>
  </si>
  <si>
    <t>Un_0007 1/1</t>
  </si>
  <si>
    <t>Un_0063 1/1</t>
  </si>
  <si>
    <t>Un_0095 1/1</t>
  </si>
  <si>
    <t>H</t>
  </si>
  <si>
    <t>Un_0008 1/1</t>
  </si>
  <si>
    <t>Un_0016 1/1</t>
  </si>
  <si>
    <t>Un_0024 1/1</t>
  </si>
  <si>
    <t>Un_0032 1/1</t>
  </si>
  <si>
    <t>Un_0040 1/1</t>
  </si>
  <si>
    <t>Un_0048 1/1</t>
  </si>
  <si>
    <t>Un_0056 1/1</t>
  </si>
  <si>
    <t>Un_0064 1/1</t>
  </si>
  <si>
    <t>Un_0072 1/1</t>
  </si>
  <si>
    <t>Un_0080 1/1</t>
  </si>
  <si>
    <t>Un_0088 1/1</t>
  </si>
  <si>
    <t>Un_0096 1/1</t>
  </si>
  <si>
    <t>Abs</t>
  </si>
  <si>
    <t>Plate 2</t>
  </si>
  <si>
    <t>Plate 3</t>
  </si>
  <si>
    <t xml:space="preserve">Standards </t>
  </si>
  <si>
    <t>Unknowns</t>
  </si>
  <si>
    <t>Plate 1</t>
  </si>
  <si>
    <t>[CS] (µg.ml-1)</t>
  </si>
  <si>
    <t>Absorbance at 525 nm</t>
  </si>
  <si>
    <t>Normalised absorbance (abs-background)</t>
  </si>
  <si>
    <t>Mean Abs</t>
  </si>
  <si>
    <t>Sample ID</t>
  </si>
  <si>
    <t>Absorbance 525 nm</t>
  </si>
  <si>
    <t>Normalised Abs 525 nm</t>
  </si>
  <si>
    <t>Mean norm. abs.</t>
  </si>
  <si>
    <t>"m" from std curve</t>
  </si>
  <si>
    <t>[GAG] ug/ml in well (mean abs/"m") diluted sample</t>
  </si>
  <si>
    <t>I in 50 correction [GAG] in undiluted sample (ug)</t>
  </si>
  <si>
    <t>µg in original 5 ml sample</t>
  </si>
  <si>
    <t>Tissue dr. wt. (mg)</t>
  </si>
  <si>
    <t>[GAG] µg/mg dr. wt.</t>
  </si>
  <si>
    <t>T30</t>
  </si>
  <si>
    <t>T31</t>
  </si>
  <si>
    <t>T32</t>
  </si>
  <si>
    <t>T33</t>
  </si>
  <si>
    <t>T34</t>
  </si>
  <si>
    <t>T35</t>
  </si>
  <si>
    <t>Mean of background</t>
  </si>
  <si>
    <t>I in 3 correction [GAG] in undiluted sample (ug)</t>
  </si>
  <si>
    <t>I in 5 correction [GAG] in undiluted sample (ug)</t>
  </si>
  <si>
    <t>standards</t>
  </si>
  <si>
    <t>blanks</t>
  </si>
  <si>
    <t>unknowns</t>
  </si>
  <si>
    <t>NP 1 in 50 dilution - ok</t>
  </si>
  <si>
    <t>Half of oAF 1 in 50 - too dilute</t>
  </si>
  <si>
    <t>iAF 1 in 50 dilution - ok</t>
  </si>
  <si>
    <t>Plate 4</t>
  </si>
  <si>
    <t>oAF 1 in 3 dilution - ok</t>
  </si>
  <si>
    <t>GAG assay, Run 6, decellularised samples</t>
  </si>
  <si>
    <t>C1 decell</t>
  </si>
  <si>
    <t>dCell NP</t>
  </si>
  <si>
    <t>dCell iAF</t>
  </si>
  <si>
    <t>dCell oAF</t>
  </si>
  <si>
    <t>GAG assay, cellular samples</t>
  </si>
  <si>
    <t>GAG assay, decellularised samples</t>
  </si>
  <si>
    <t>Cellular NP</t>
  </si>
  <si>
    <t>Cellular iAF</t>
  </si>
  <si>
    <t>Cellular oAF</t>
  </si>
  <si>
    <t>Cellular C2 tissue ID</t>
  </si>
  <si>
    <t>Decell C1 tissue ID</t>
  </si>
  <si>
    <t>Cellular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</si>
  <si>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</si>
  <si>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</si>
  <si>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</si>
  <si>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</si>
  <si>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</si>
  <si>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</si>
  <si>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</si>
  <si>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</si>
  <si>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</si>
  <si>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</si>
  <si>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</si>
  <si>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</si>
  <si>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</si>
  <si>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</si>
  <si>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Descriptive stats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</si>
</sst>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7030A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0"/>
      <color theme="8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sz val="10"/>
      <color theme="9"/>
      <name val="Arial"/>
      <family val="2"/>
    </font>
    <font>
      <strike/>
      <sz val="10"/>
      <color theme="9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1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0" fontId="3" fillId="0" borderId="0" xfId="0" applyFont="1" applyBorder="1"/>
    <xf numFmtId="164" fontId="0" fillId="0" borderId="0" xfId="0" applyNumberFormat="1" applyBorder="1"/>
    <xf numFmtId="164" fontId="2" fillId="0" borderId="0" xfId="0" applyNumberFormat="1" applyFont="1"/>
    <xf numFmtId="164" fontId="1" fillId="0" borderId="0" xfId="0" applyNumberFormat="1" applyFont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9" fontId="0" fillId="0" borderId="0" xfId="0" applyNumberFormat="1" applyFill="1"/>
    <xf numFmtId="164" fontId="4" fillId="0" borderId="0" xfId="0" applyNumberFormat="1" applyFont="1" applyBorder="1"/>
    <xf numFmtId="1" fontId="0" fillId="0" borderId="0" xfId="0" applyNumberFormat="1" applyFill="1" applyAlignment="1">
      <alignment horizontal="center"/>
    </xf>
    <xf numFmtId="0" fontId="0" fillId="0" borderId="0" xfId="0" applyFont="1"/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/>
    <xf numFmtId="2" fontId="3" fillId="0" borderId="0" xfId="0" applyNumberFormat="1" applyFont="1" applyFill="1" applyBorder="1"/>
    <xf numFmtId="0" fontId="3" fillId="0" borderId="0" xfId="0" applyFont="1" applyFill="1" applyBorder="1"/>
    <xf numFmtId="164" fontId="1" fillId="0" borderId="0" xfId="0" applyNumberFormat="1" applyFont="1" applyFill="1" applyBorder="1"/>
    <xf numFmtId="164" fontId="0" fillId="0" borderId="0" xfId="0" applyNumberForma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Border="1"/>
    <xf numFmtId="165" fontId="0" fillId="0" borderId="0" xfId="0" applyNumberFormat="1"/>
    <xf numFmtId="165" fontId="1" fillId="0" borderId="0" xfId="0" applyNumberFormat="1" applyFont="1"/>
    <xf numFmtId="165" fontId="5" fillId="0" borderId="0" xfId="0" applyNumberFormat="1" applyFont="1"/>
    <xf numFmtId="0" fontId="4" fillId="0" borderId="0" xfId="0" applyFont="1"/>
    <xf numFmtId="0" fontId="4" fillId="0" borderId="0" xfId="1"/>
    <xf numFmtId="165" fontId="4" fillId="0" borderId="0" xfId="1" applyNumberFormat="1"/>
    <xf numFmtId="165" fontId="1" fillId="0" borderId="0" xfId="1" applyNumberFormat="1" applyFont="1"/>
    <xf numFmtId="165" fontId="5" fillId="0" borderId="0" xfId="1" applyNumberFormat="1" applyFont="1"/>
    <xf numFmtId="0" fontId="6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/>
    <xf numFmtId="165" fontId="1" fillId="0" borderId="0" xfId="0" applyNumberFormat="1" applyFont="1" applyBorder="1"/>
    <xf numFmtId="165" fontId="7" fillId="0" borderId="0" xfId="0" applyNumberFormat="1" applyFont="1"/>
    <xf numFmtId="0" fontId="0" fillId="2" borderId="0" xfId="0" applyFill="1"/>
    <xf numFmtId="0" fontId="8" fillId="0" borderId="0" xfId="0" applyFont="1" applyFill="1" applyBorder="1" applyAlignment="1">
      <alignment horizontal="centerContinuous"/>
    </xf>
    <xf numFmtId="165" fontId="9" fillId="0" borderId="0" xfId="0" applyNumberFormat="1" applyFont="1" applyBorder="1"/>
    <xf numFmtId="0" fontId="4" fillId="2" borderId="0" xfId="0" applyFont="1" applyFill="1"/>
    <xf numFmtId="165" fontId="10" fillId="0" borderId="0" xfId="0" applyNumberFormat="1" applyFont="1" applyBorder="1"/>
    <xf numFmtId="0" fontId="7" fillId="0" borderId="0" xfId="0" applyFont="1" applyBorder="1"/>
    <xf numFmtId="0" fontId="7" fillId="2" borderId="0" xfId="0" applyFont="1" applyFill="1"/>
    <xf numFmtId="0" fontId="4" fillId="0" borderId="0" xfId="0" applyFont="1" applyAlignment="1">
      <alignment wrapText="1"/>
    </xf>
    <xf numFmtId="0" fontId="9" fillId="0" borderId="0" xfId="0" applyFont="1"/>
    <xf numFmtId="165" fontId="1" fillId="0" borderId="4" xfId="0" applyNumberFormat="1" applyFont="1" applyBorder="1"/>
    <xf numFmtId="165" fontId="1" fillId="0" borderId="5" xfId="0" applyNumberFormat="1" applyFont="1" applyBorder="1"/>
    <xf numFmtId="165" fontId="1" fillId="0" borderId="6" xfId="0" applyNumberFormat="1" applyFont="1" applyBorder="1"/>
    <xf numFmtId="165" fontId="6" fillId="0" borderId="7" xfId="0" applyNumberFormat="1" applyFont="1" applyBorder="1"/>
    <xf numFmtId="165" fontId="1" fillId="0" borderId="3" xfId="0" applyNumberFormat="1" applyFont="1" applyBorder="1"/>
    <xf numFmtId="165" fontId="1" fillId="0" borderId="1" xfId="0" applyNumberFormat="1" applyFont="1" applyBorder="1"/>
    <xf numFmtId="165" fontId="6" fillId="0" borderId="2" xfId="0" applyNumberFormat="1" applyFont="1" applyBorder="1"/>
    <xf numFmtId="165" fontId="1" fillId="0" borderId="8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5" fontId="9" fillId="0" borderId="4" xfId="0" applyNumberFormat="1" applyFont="1" applyBorder="1"/>
    <xf numFmtId="165" fontId="9" fillId="0" borderId="5" xfId="0" applyNumberFormat="1" applyFont="1" applyBorder="1"/>
    <xf numFmtId="165" fontId="9" fillId="0" borderId="6" xfId="0" applyNumberFormat="1" applyFont="1" applyBorder="1"/>
    <xf numFmtId="165" fontId="0" fillId="0" borderId="4" xfId="0" applyNumberFormat="1" applyBorder="1"/>
    <xf numFmtId="165" fontId="9" fillId="0" borderId="3" xfId="0" applyNumberFormat="1" applyFont="1" applyBorder="1"/>
    <xf numFmtId="165" fontId="9" fillId="0" borderId="1" xfId="0" applyNumberFormat="1" applyFont="1" applyBorder="1"/>
    <xf numFmtId="165" fontId="0" fillId="0" borderId="3" xfId="0" applyNumberFormat="1" applyBorder="1"/>
    <xf numFmtId="165" fontId="9" fillId="0" borderId="8" xfId="0" applyNumberFormat="1" applyFont="1" applyBorder="1"/>
    <xf numFmtId="165" fontId="9" fillId="0" borderId="9" xfId="0" applyNumberFormat="1" applyFont="1" applyBorder="1"/>
    <xf numFmtId="165" fontId="9" fillId="0" borderId="10" xfId="0" applyNumberFormat="1" applyFont="1" applyBorder="1"/>
    <xf numFmtId="165" fontId="6" fillId="0" borderId="11" xfId="0" applyNumberFormat="1" applyFont="1" applyBorder="1"/>
    <xf numFmtId="165" fontId="0" fillId="0" borderId="5" xfId="0" applyNumberFormat="1" applyBorder="1"/>
    <xf numFmtId="0" fontId="0" fillId="0" borderId="0" xfId="0" applyFill="1" applyBorder="1" applyAlignment="1"/>
    <xf numFmtId="164" fontId="0" fillId="0" borderId="0" xfId="0" applyNumberFormat="1" applyFont="1" applyBorder="1" applyAlignment="1">
      <alignment horizontal="left"/>
    </xf>
    <xf numFmtId="1" fontId="0" fillId="0" borderId="0" xfId="0" applyNumberForma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>
      <alignment wrapText="1"/>
    </xf>
    <xf numFmtId="0" fontId="7" fillId="0" borderId="0" xfId="0" applyFont="1" applyFill="1"/>
    <xf numFmtId="0" fontId="0" fillId="3" borderId="2" xfId="0" applyFill="1" applyBorder="1"/>
    <xf numFmtId="0" fontId="0" fillId="4" borderId="2" xfId="0" applyFill="1" applyBorder="1"/>
    <xf numFmtId="0" fontId="12" fillId="4" borderId="3" xfId="0" applyFont="1" applyFill="1" applyBorder="1"/>
    <xf numFmtId="164" fontId="12" fillId="4" borderId="3" xfId="0" applyNumberFormat="1" applyFont="1" applyFill="1" applyBorder="1" applyAlignment="1">
      <alignment horizontal="left"/>
    </xf>
    <xf numFmtId="0" fontId="12" fillId="3" borderId="3" xfId="0" applyFont="1" applyFill="1" applyBorder="1"/>
    <xf numFmtId="164" fontId="12" fillId="3" borderId="3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C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 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0742286080219355"/>
                  <c:y val="-5.9701492537313433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[1]Sheet1!$A$5:$A$10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[1]Sheet1!$H$5:$H$10</c:f>
              <c:numCache>
                <c:formatCode>General</c:formatCode>
                <c:ptCount val="6"/>
                <c:pt idx="0">
                  <c:v>0.25063333333333332</c:v>
                </c:pt>
                <c:pt idx="1">
                  <c:v>0.14896666666666666</c:v>
                </c:pt>
                <c:pt idx="2">
                  <c:v>7.729999999999998E-2</c:v>
                </c:pt>
                <c:pt idx="3">
                  <c:v>4.0999999999999981E-2</c:v>
                </c:pt>
                <c:pt idx="4">
                  <c:v>2.2533333333333332E-2</c:v>
                </c:pt>
                <c:pt idx="5">
                  <c:v>-1.8503717077085941E-17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1A-48CD-8743-0E0607FD6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599328"/>
        <c:axId val="1"/>
      </c:scatterChart>
      <c:valAx>
        <c:axId val="337599328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layout>
            <c:manualLayout>
              <c:xMode val="edge"/>
              <c:yMode val="edge"/>
              <c:x val="0.46372090086677309"/>
              <c:y val="0.8261688930674709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99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Plate 3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5910940926904685"/>
                  <c:y val="1.16819571865443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[1]Sheet1!$A$33:$A$38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[1]Sheet1!$H$33:$H$38</c:f>
              <c:numCache>
                <c:formatCode>General</c:formatCode>
                <c:ptCount val="6"/>
                <c:pt idx="0">
                  <c:v>0.27476666666666666</c:v>
                </c:pt>
                <c:pt idx="1">
                  <c:v>0.16086666666666669</c:v>
                </c:pt>
                <c:pt idx="2">
                  <c:v>8.6900000000000019E-2</c:v>
                </c:pt>
                <c:pt idx="3">
                  <c:v>4.8000000000000022E-2</c:v>
                </c:pt>
                <c:pt idx="4">
                  <c:v>2.830000000000003E-2</c:v>
                </c:pt>
                <c:pt idx="5">
                  <c:v>1.8503717077085941E-17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54-417E-90B7-EB0F91EC9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969936"/>
        <c:axId val="1"/>
      </c:scatterChart>
      <c:valAx>
        <c:axId val="341969936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9699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Plate 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0399697228857629E-2"/>
                  <c:y val="-3.8166356478167504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[2]Sheet1!$A$5:$A$10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[2]Sheet1!$H$5:$H$10</c:f>
              <c:numCache>
                <c:formatCode>General</c:formatCode>
                <c:ptCount val="6"/>
                <c:pt idx="0">
                  <c:v>0.24449999999999994</c:v>
                </c:pt>
                <c:pt idx="1">
                  <c:v>0.14123333333333329</c:v>
                </c:pt>
                <c:pt idx="2">
                  <c:v>7.0933333333333307E-2</c:v>
                </c:pt>
                <c:pt idx="3">
                  <c:v>3.4633333333333315E-2</c:v>
                </c:pt>
                <c:pt idx="4">
                  <c:v>1.1466666666666644E-2</c:v>
                </c:pt>
                <c:pt idx="5">
                  <c:v>-1.8503717077085941E-17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E6-4EBF-9959-BD9C9EBE2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105680"/>
        <c:axId val="1"/>
      </c:scatterChart>
      <c:valAx>
        <c:axId val="504105680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410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Plate 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6.3371267270836432E-2"/>
                  <c:y val="-4.752941176470588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[2]Sheet1!$A$16:$A$21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[2]Sheet1!$H$16:$H$21</c:f>
              <c:numCache>
                <c:formatCode>General</c:formatCode>
                <c:ptCount val="6"/>
                <c:pt idx="0">
                  <c:v>0.25319999999999998</c:v>
                </c:pt>
                <c:pt idx="1">
                  <c:v>0.14523333333333333</c:v>
                </c:pt>
                <c:pt idx="2">
                  <c:v>7.2499999999999995E-2</c:v>
                </c:pt>
                <c:pt idx="3">
                  <c:v>3.7700000000000004E-2</c:v>
                </c:pt>
                <c:pt idx="4">
                  <c:v>1.8133333333333345E-2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24-4D8D-A695-3A64BB64D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100104"/>
        <c:axId val="1"/>
      </c:scatterChart>
      <c:valAx>
        <c:axId val="504100104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41001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Plate 4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6640823743185944E-2"/>
                  <c:y val="-4.771653543307086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[2]Sheet1!$A$27:$A$32</c:f>
              <c:numCache>
                <c:formatCode>General</c:formatCode>
                <c:ptCount val="6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  <c:pt idx="3">
                  <c:v>6.25</c:v>
                </c:pt>
                <c:pt idx="4">
                  <c:v>3.125</c:v>
                </c:pt>
                <c:pt idx="5">
                  <c:v>0</c:v>
                </c:pt>
              </c:numCache>
            </c:numRef>
          </c:xVal>
          <c:yVal>
            <c:numRef>
              <c:f>[2]Sheet1!$H$27:$H$32</c:f>
              <c:numCache>
                <c:formatCode>General</c:formatCode>
                <c:ptCount val="6"/>
                <c:pt idx="0">
                  <c:v>0.26170000000000004</c:v>
                </c:pt>
                <c:pt idx="1">
                  <c:v>0.1484</c:v>
                </c:pt>
                <c:pt idx="2">
                  <c:v>8.156666666666669E-2</c:v>
                </c:pt>
                <c:pt idx="3">
                  <c:v>4.0566666666666668E-2</c:v>
                </c:pt>
                <c:pt idx="4">
                  <c:v>2.2533333333333339E-2</c:v>
                </c:pt>
                <c:pt idx="5">
                  <c:v>1.8503717077085941E-17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36-4643-AB97-FE935B7F8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099448"/>
        <c:axId val="1"/>
      </c:scatterChart>
      <c:valAx>
        <c:axId val="504099448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Standard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A525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40994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</xdr:row>
      <xdr:rowOff>476250</xdr:rowOff>
    </xdr:from>
    <xdr:to>
      <xdr:col>12</xdr:col>
      <xdr:colOff>457200</xdr:colOff>
      <xdr:row>10</xdr:row>
      <xdr:rowOff>123825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20</xdr:row>
      <xdr:rowOff>209550</xdr:rowOff>
    </xdr:from>
    <xdr:to>
      <xdr:col>12</xdr:col>
      <xdr:colOff>523875</xdr:colOff>
      <xdr:row>28</xdr:row>
      <xdr:rowOff>19050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0</xdr:row>
      <xdr:rowOff>114300</xdr:rowOff>
    </xdr:from>
    <xdr:to>
      <xdr:col>12</xdr:col>
      <xdr:colOff>219075</xdr:colOff>
      <xdr:row>10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13</xdr:row>
      <xdr:rowOff>9525</xdr:rowOff>
    </xdr:from>
    <xdr:to>
      <xdr:col>12</xdr:col>
      <xdr:colOff>228600</xdr:colOff>
      <xdr:row>22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161925</xdr:colOff>
      <xdr:row>24</xdr:row>
      <xdr:rowOff>19050</xdr:rowOff>
    </xdr:from>
    <xdr:to>
      <xdr:col>12</xdr:col>
      <xdr:colOff>200025</xdr:colOff>
      <xdr:row>33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\IVD%20journal%20paper\Bovine_assay_results\GAG%20assay_raw\GAG_run6_native_22sept17_AllPl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\IVD%20journal%20paper\Bovine_assay_results\GAG%20assay_raw\GAG_run6_decel_14sept17_AllPl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otometric1"/>
      <sheetName val="Sheet1"/>
    </sheetNames>
    <sheetDataSet>
      <sheetData sheetId="0" refreshError="1"/>
      <sheetData sheetId="1">
        <row r="5">
          <cell r="A5">
            <v>50</v>
          </cell>
          <cell r="H5">
            <v>0.25063333333333332</v>
          </cell>
        </row>
        <row r="6">
          <cell r="A6">
            <v>25</v>
          </cell>
          <cell r="H6">
            <v>0.14896666666666666</v>
          </cell>
        </row>
        <row r="7">
          <cell r="A7">
            <v>12.5</v>
          </cell>
          <cell r="H7">
            <v>7.729999999999998E-2</v>
          </cell>
        </row>
        <row r="8">
          <cell r="A8">
            <v>6.25</v>
          </cell>
          <cell r="H8">
            <v>4.0999999999999981E-2</v>
          </cell>
        </row>
        <row r="9">
          <cell r="A9">
            <v>3.125</v>
          </cell>
          <cell r="H9">
            <v>2.2533333333333332E-2</v>
          </cell>
        </row>
        <row r="10">
          <cell r="A10">
            <v>0</v>
          </cell>
          <cell r="H10">
            <v>-1.8503717077085941E-17</v>
          </cell>
        </row>
        <row r="33">
          <cell r="A33">
            <v>50</v>
          </cell>
          <cell r="H33">
            <v>0.27476666666666666</v>
          </cell>
        </row>
        <row r="34">
          <cell r="A34">
            <v>25</v>
          </cell>
          <cell r="H34">
            <v>0.16086666666666669</v>
          </cell>
        </row>
        <row r="35">
          <cell r="A35">
            <v>12.5</v>
          </cell>
          <cell r="H35">
            <v>8.6900000000000019E-2</v>
          </cell>
        </row>
        <row r="36">
          <cell r="A36">
            <v>6.25</v>
          </cell>
          <cell r="H36">
            <v>4.8000000000000022E-2</v>
          </cell>
        </row>
        <row r="37">
          <cell r="A37">
            <v>3.125</v>
          </cell>
          <cell r="H37">
            <v>2.830000000000003E-2</v>
          </cell>
        </row>
        <row r="38">
          <cell r="A38">
            <v>0</v>
          </cell>
          <cell r="H38">
            <v>1.8503717077085941E-17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otometric1"/>
      <sheetName val="Sheet1"/>
    </sheetNames>
    <sheetDataSet>
      <sheetData sheetId="0" refreshError="1"/>
      <sheetData sheetId="1">
        <row r="5">
          <cell r="A5">
            <v>50</v>
          </cell>
          <cell r="H5">
            <v>0.24449999999999994</v>
          </cell>
        </row>
        <row r="6">
          <cell r="A6">
            <v>25</v>
          </cell>
          <cell r="H6">
            <v>0.14123333333333329</v>
          </cell>
        </row>
        <row r="7">
          <cell r="A7">
            <v>12.5</v>
          </cell>
          <cell r="H7">
            <v>7.0933333333333307E-2</v>
          </cell>
        </row>
        <row r="8">
          <cell r="A8">
            <v>6.25</v>
          </cell>
          <cell r="H8">
            <v>3.4633333333333315E-2</v>
          </cell>
        </row>
        <row r="9">
          <cell r="A9">
            <v>3.125</v>
          </cell>
          <cell r="H9">
            <v>1.1466666666666644E-2</v>
          </cell>
        </row>
        <row r="10">
          <cell r="A10">
            <v>0</v>
          </cell>
          <cell r="H10">
            <v>-1.8503717077085941E-17</v>
          </cell>
        </row>
        <row r="16">
          <cell r="A16">
            <v>50</v>
          </cell>
          <cell r="H16">
            <v>0.25319999999999998</v>
          </cell>
        </row>
        <row r="17">
          <cell r="A17">
            <v>25</v>
          </cell>
          <cell r="H17">
            <v>0.14523333333333333</v>
          </cell>
        </row>
        <row r="18">
          <cell r="A18">
            <v>12.5</v>
          </cell>
          <cell r="H18">
            <v>7.2499999999999995E-2</v>
          </cell>
        </row>
        <row r="19">
          <cell r="A19">
            <v>6.25</v>
          </cell>
          <cell r="H19">
            <v>3.7700000000000004E-2</v>
          </cell>
        </row>
        <row r="20">
          <cell r="A20">
            <v>3.125</v>
          </cell>
          <cell r="H20">
            <v>1.8133333333333345E-2</v>
          </cell>
        </row>
        <row r="21">
          <cell r="A21">
            <v>0</v>
          </cell>
          <cell r="H21">
            <v>0</v>
          </cell>
        </row>
        <row r="27">
          <cell r="A27">
            <v>50</v>
          </cell>
          <cell r="H27">
            <v>0.26170000000000004</v>
          </cell>
        </row>
        <row r="28">
          <cell r="A28">
            <v>25</v>
          </cell>
          <cell r="H28">
            <v>0.1484</v>
          </cell>
        </row>
        <row r="29">
          <cell r="A29">
            <v>12.5</v>
          </cell>
          <cell r="H29">
            <v>8.156666666666669E-2</v>
          </cell>
        </row>
        <row r="30">
          <cell r="A30">
            <v>6.25</v>
          </cell>
          <cell r="H30">
            <v>4.0566666666666668E-2</v>
          </cell>
        </row>
        <row r="31">
          <cell r="A31">
            <v>3.125</v>
          </cell>
          <cell r="H31">
            <v>2.2533333333333339E-2</v>
          </cell>
        </row>
        <row r="32">
          <cell r="A32">
            <v>0</v>
          </cell>
          <cell r="H32">
            <v>1.8503717077085941E-17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5"/>
  <sheetViews>
    <sheetView workbookViewId="0">
      <selection activeCell="D39" sqref="D39"/>
    </sheetView>
  </sheetViews>
  <sheetFormatPr defaultRowHeight="12.75" x14ac:dyDescent="0.2"/>
  <sheetData>
    <row r="1" spans="1:42" x14ac:dyDescent="0.2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6</v>
      </c>
      <c r="S1" t="s">
        <v>6</v>
      </c>
      <c r="T1" t="s">
        <v>6</v>
      </c>
      <c r="U1" t="s">
        <v>6</v>
      </c>
      <c r="V1" t="s">
        <v>6</v>
      </c>
      <c r="W1" t="s">
        <v>6</v>
      </c>
      <c r="X1" t="s">
        <v>6</v>
      </c>
      <c r="Y1" t="s">
        <v>6</v>
      </c>
      <c r="Z1" t="s">
        <v>6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6</v>
      </c>
      <c r="AG1" t="s">
        <v>6</v>
      </c>
      <c r="AH1" t="s">
        <v>6</v>
      </c>
      <c r="AI1" t="s">
        <v>6</v>
      </c>
      <c r="AJ1" t="s">
        <v>6</v>
      </c>
      <c r="AK1" t="s">
        <v>6</v>
      </c>
      <c r="AL1" t="s">
        <v>6</v>
      </c>
      <c r="AM1" t="s">
        <v>6</v>
      </c>
      <c r="AN1" t="s">
        <v>6</v>
      </c>
      <c r="AO1" t="s">
        <v>6</v>
      </c>
      <c r="AP1" t="s">
        <v>6</v>
      </c>
    </row>
    <row r="2" spans="1:42" x14ac:dyDescent="0.2">
      <c r="A2" t="s">
        <v>7</v>
      </c>
    </row>
    <row r="4" spans="1:42" x14ac:dyDescent="0.2">
      <c r="A4" s="48" t="s">
        <v>64</v>
      </c>
    </row>
    <row r="6" spans="1:42" x14ac:dyDescent="0.2">
      <c r="A6" t="s">
        <v>8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42" x14ac:dyDescent="0.2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</row>
    <row r="8" spans="1:42" x14ac:dyDescent="0.2">
      <c r="A8" t="s">
        <v>22</v>
      </c>
      <c r="B8" t="s">
        <v>23</v>
      </c>
      <c r="C8" s="1" t="s">
        <v>62</v>
      </c>
      <c r="D8" s="1" t="s">
        <v>62</v>
      </c>
      <c r="E8" s="1" t="s">
        <v>62</v>
      </c>
      <c r="F8" s="1" t="s">
        <v>62</v>
      </c>
      <c r="G8" s="1" t="s">
        <v>62</v>
      </c>
      <c r="H8" s="1" t="s">
        <v>62</v>
      </c>
      <c r="I8" t="s">
        <v>24</v>
      </c>
      <c r="J8" s="42" t="s">
        <v>63</v>
      </c>
      <c r="K8" s="42" t="s">
        <v>63</v>
      </c>
      <c r="L8" s="42" t="s">
        <v>63</v>
      </c>
      <c r="M8" t="s">
        <v>25</v>
      </c>
    </row>
    <row r="9" spans="1:42" x14ac:dyDescent="0.2">
      <c r="A9" t="s">
        <v>26</v>
      </c>
      <c r="B9" t="s">
        <v>27</v>
      </c>
      <c r="C9" s="1" t="s">
        <v>62</v>
      </c>
      <c r="D9" s="1" t="s">
        <v>62</v>
      </c>
      <c r="E9" s="1" t="s">
        <v>62</v>
      </c>
      <c r="F9" s="1" t="s">
        <v>62</v>
      </c>
      <c r="G9" s="1" t="s">
        <v>62</v>
      </c>
      <c r="H9" s="1" t="s">
        <v>62</v>
      </c>
      <c r="I9" t="s">
        <v>28</v>
      </c>
      <c r="J9" s="42" t="s">
        <v>63</v>
      </c>
      <c r="K9" s="42" t="s">
        <v>63</v>
      </c>
      <c r="L9" s="42" t="s">
        <v>63</v>
      </c>
      <c r="M9" t="s">
        <v>29</v>
      </c>
    </row>
    <row r="10" spans="1:42" x14ac:dyDescent="0.2">
      <c r="A10" t="s">
        <v>30</v>
      </c>
      <c r="B10" t="s">
        <v>31</v>
      </c>
      <c r="C10" s="1" t="s">
        <v>62</v>
      </c>
      <c r="D10" s="1" t="s">
        <v>62</v>
      </c>
      <c r="E10" s="1" t="s">
        <v>62</v>
      </c>
      <c r="F10" s="1" t="s">
        <v>62</v>
      </c>
      <c r="G10" s="1" t="s">
        <v>62</v>
      </c>
      <c r="H10" s="1" t="s">
        <v>62</v>
      </c>
      <c r="I10" t="s">
        <v>32</v>
      </c>
      <c r="J10" s="42" t="s">
        <v>63</v>
      </c>
      <c r="K10" s="42" t="s">
        <v>63</v>
      </c>
      <c r="L10" s="42" t="s">
        <v>63</v>
      </c>
      <c r="M10" t="s">
        <v>33</v>
      </c>
    </row>
    <row r="11" spans="1:42" x14ac:dyDescent="0.2">
      <c r="A11" t="s">
        <v>34</v>
      </c>
      <c r="B11" t="s">
        <v>35</v>
      </c>
      <c r="C11" s="42" t="s">
        <v>63</v>
      </c>
      <c r="D11" s="42" t="s">
        <v>63</v>
      </c>
      <c r="E11" s="42" t="s">
        <v>63</v>
      </c>
      <c r="F11" s="42" t="s">
        <v>63</v>
      </c>
      <c r="G11" s="42" t="s">
        <v>63</v>
      </c>
      <c r="H11" s="42" t="s">
        <v>63</v>
      </c>
      <c r="I11" t="s">
        <v>36</v>
      </c>
      <c r="J11" s="42" t="s">
        <v>63</v>
      </c>
      <c r="K11" s="42" t="s">
        <v>63</v>
      </c>
      <c r="L11" s="42" t="s">
        <v>63</v>
      </c>
      <c r="M11" t="s">
        <v>37</v>
      </c>
    </row>
    <row r="12" spans="1:42" x14ac:dyDescent="0.2">
      <c r="A12" t="s">
        <v>38</v>
      </c>
      <c r="B12" t="s">
        <v>39</v>
      </c>
      <c r="C12" s="42" t="s">
        <v>63</v>
      </c>
      <c r="D12" s="42" t="s">
        <v>63</v>
      </c>
      <c r="E12" s="42" t="s">
        <v>63</v>
      </c>
      <c r="F12" s="42" t="s">
        <v>63</v>
      </c>
      <c r="G12" s="42" t="s">
        <v>63</v>
      </c>
      <c r="H12" s="42" t="s">
        <v>63</v>
      </c>
      <c r="I12" t="s">
        <v>40</v>
      </c>
      <c r="J12" s="42" t="s">
        <v>63</v>
      </c>
      <c r="K12" s="42" t="s">
        <v>63</v>
      </c>
      <c r="L12" s="42" t="s">
        <v>63</v>
      </c>
      <c r="M12" t="s">
        <v>41</v>
      </c>
    </row>
    <row r="13" spans="1:42" x14ac:dyDescent="0.2">
      <c r="A13" t="s">
        <v>42</v>
      </c>
      <c r="B13" t="s">
        <v>43</v>
      </c>
      <c r="C13" s="42" t="s">
        <v>63</v>
      </c>
      <c r="D13" s="42" t="s">
        <v>63</v>
      </c>
      <c r="E13" s="42" t="s">
        <v>63</v>
      </c>
      <c r="F13" s="42" t="s">
        <v>63</v>
      </c>
      <c r="G13" s="42" t="s">
        <v>63</v>
      </c>
      <c r="H13" s="42" t="s">
        <v>63</v>
      </c>
      <c r="I13" t="s">
        <v>44</v>
      </c>
      <c r="J13" s="42" t="s">
        <v>63</v>
      </c>
      <c r="K13" s="42" t="s">
        <v>63</v>
      </c>
      <c r="L13" s="42" t="s">
        <v>63</v>
      </c>
      <c r="M13" t="s">
        <v>45</v>
      </c>
    </row>
    <row r="14" spans="1:42" x14ac:dyDescent="0.2">
      <c r="A14" t="s">
        <v>46</v>
      </c>
      <c r="B14" t="s">
        <v>47</v>
      </c>
      <c r="C14" t="s">
        <v>48</v>
      </c>
      <c r="D14" t="s">
        <v>49</v>
      </c>
      <c r="E14" t="s">
        <v>50</v>
      </c>
      <c r="F14" t="s">
        <v>51</v>
      </c>
      <c r="G14" t="s">
        <v>52</v>
      </c>
      <c r="H14" t="s">
        <v>53</v>
      </c>
      <c r="I14" t="s">
        <v>54</v>
      </c>
      <c r="J14" t="s">
        <v>55</v>
      </c>
      <c r="K14" t="s">
        <v>56</v>
      </c>
      <c r="L14" t="s">
        <v>57</v>
      </c>
      <c r="M14" t="s">
        <v>58</v>
      </c>
    </row>
    <row r="16" spans="1:42" x14ac:dyDescent="0.2">
      <c r="A16" t="s">
        <v>59</v>
      </c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  <c r="J16">
        <v>9</v>
      </c>
      <c r="K16">
        <v>10</v>
      </c>
      <c r="L16">
        <v>11</v>
      </c>
      <c r="M16">
        <v>12</v>
      </c>
    </row>
    <row r="17" spans="1:13" x14ac:dyDescent="0.2">
      <c r="A17" t="s">
        <v>9</v>
      </c>
      <c r="B17" s="33">
        <v>5.2299999999999999E-2</v>
      </c>
      <c r="C17" s="33">
        <v>5.2200000000000003E-2</v>
      </c>
      <c r="D17" s="33">
        <v>5.1900000000000002E-2</v>
      </c>
      <c r="E17" s="33">
        <v>5.2299999999999999E-2</v>
      </c>
      <c r="F17" s="33">
        <v>5.3199999999999997E-2</v>
      </c>
      <c r="G17" s="33">
        <v>5.2200000000000003E-2</v>
      </c>
      <c r="H17" s="33">
        <v>5.21E-2</v>
      </c>
      <c r="I17" s="33">
        <v>5.2900000000000003E-2</v>
      </c>
      <c r="J17" s="33">
        <v>5.3199999999999997E-2</v>
      </c>
      <c r="K17" s="33">
        <v>5.3199999999999997E-2</v>
      </c>
      <c r="L17" s="33">
        <v>5.6300000000000003E-2</v>
      </c>
      <c r="M17" s="33">
        <v>5.1700000000000003E-2</v>
      </c>
    </row>
    <row r="18" spans="1:13" x14ac:dyDescent="0.2">
      <c r="A18" t="s">
        <v>22</v>
      </c>
      <c r="B18" s="33">
        <v>5.1900000000000002E-2</v>
      </c>
      <c r="C18" s="34">
        <v>0.22989999999999999</v>
      </c>
      <c r="D18" s="34">
        <v>0.25340000000000001</v>
      </c>
      <c r="E18" s="34">
        <v>0.27229999999999999</v>
      </c>
      <c r="F18" s="34">
        <v>0.30599999999999999</v>
      </c>
      <c r="G18" s="34">
        <v>0.38150000000000001</v>
      </c>
      <c r="H18" s="34">
        <v>0.48680000000000001</v>
      </c>
      <c r="I18" s="33">
        <v>5.1400000000000001E-2</v>
      </c>
      <c r="J18" s="35">
        <v>0.31730000000000003</v>
      </c>
      <c r="K18" s="35">
        <v>0.32679999999999998</v>
      </c>
      <c r="L18" s="35">
        <v>0.32700000000000001</v>
      </c>
      <c r="M18" s="33">
        <v>5.4100000000000002E-2</v>
      </c>
    </row>
    <row r="19" spans="1:13" x14ac:dyDescent="0.2">
      <c r="A19" t="s">
        <v>26</v>
      </c>
      <c r="B19" s="33">
        <v>5.1700000000000003E-2</v>
      </c>
      <c r="C19" s="34">
        <v>0.2306</v>
      </c>
      <c r="D19" s="34">
        <v>0.25230000000000002</v>
      </c>
      <c r="E19" s="34">
        <v>0.27050000000000002</v>
      </c>
      <c r="F19" s="34">
        <v>0.31069999999999998</v>
      </c>
      <c r="G19" s="34">
        <v>0.37690000000000001</v>
      </c>
      <c r="H19" s="34">
        <v>0.48699999999999999</v>
      </c>
      <c r="I19" s="33">
        <v>5.5800000000000002E-2</v>
      </c>
      <c r="J19" s="35">
        <v>0.31509999999999999</v>
      </c>
      <c r="K19" s="35">
        <v>0.3266</v>
      </c>
      <c r="L19" s="35">
        <v>0.3276</v>
      </c>
      <c r="M19" s="33">
        <v>5.2400000000000002E-2</v>
      </c>
    </row>
    <row r="20" spans="1:13" x14ac:dyDescent="0.2">
      <c r="A20" t="s">
        <v>30</v>
      </c>
      <c r="B20" s="33">
        <v>5.2299999999999999E-2</v>
      </c>
      <c r="C20" s="34">
        <v>0.2286</v>
      </c>
      <c r="D20" s="34">
        <v>0.251</v>
      </c>
      <c r="E20" s="34">
        <v>0.26929999999999998</v>
      </c>
      <c r="F20" s="34">
        <v>0.30430000000000001</v>
      </c>
      <c r="G20" s="34">
        <v>0.37759999999999999</v>
      </c>
      <c r="H20" s="34">
        <v>0.4672</v>
      </c>
      <c r="I20" s="33">
        <v>5.2200000000000003E-2</v>
      </c>
      <c r="J20" s="35">
        <v>0.35299999999999998</v>
      </c>
      <c r="K20" s="35">
        <v>0.35439999999999999</v>
      </c>
      <c r="L20" s="35">
        <v>0.37309999999999999</v>
      </c>
      <c r="M20" s="33">
        <v>5.3199999999999997E-2</v>
      </c>
    </row>
    <row r="21" spans="1:13" x14ac:dyDescent="0.2">
      <c r="A21" t="s">
        <v>34</v>
      </c>
      <c r="B21" s="33">
        <v>5.2200000000000003E-2</v>
      </c>
      <c r="C21" s="35">
        <v>0.29670000000000002</v>
      </c>
      <c r="D21" s="35">
        <v>0.32629999999999998</v>
      </c>
      <c r="E21" s="35">
        <v>0.32550000000000001</v>
      </c>
      <c r="F21" s="35">
        <v>0.34429999999999999</v>
      </c>
      <c r="G21" s="35">
        <v>0.2969</v>
      </c>
      <c r="H21" s="35">
        <v>0.30759999999999998</v>
      </c>
      <c r="I21" s="33">
        <v>5.2400000000000002E-2</v>
      </c>
      <c r="J21" s="35">
        <v>0.34110000000000001</v>
      </c>
      <c r="K21" s="35">
        <v>0.33539999999999998</v>
      </c>
      <c r="L21" s="35">
        <v>0.32890000000000003</v>
      </c>
      <c r="M21" s="33">
        <v>5.2699999999999997E-2</v>
      </c>
    </row>
    <row r="22" spans="1:13" x14ac:dyDescent="0.2">
      <c r="A22" t="s">
        <v>38</v>
      </c>
      <c r="B22" s="33">
        <v>5.21E-2</v>
      </c>
      <c r="C22" s="35">
        <v>0.29470000000000002</v>
      </c>
      <c r="D22" s="35">
        <v>0.32669999999999999</v>
      </c>
      <c r="E22" s="35">
        <v>0.32150000000000001</v>
      </c>
      <c r="F22" s="35">
        <v>0.33879999999999999</v>
      </c>
      <c r="G22" s="35">
        <v>0.30059999999999998</v>
      </c>
      <c r="H22" s="35">
        <v>0.31159999999999999</v>
      </c>
      <c r="I22" s="33">
        <v>5.4100000000000002E-2</v>
      </c>
      <c r="J22" s="35">
        <v>0.3609</v>
      </c>
      <c r="K22" s="35">
        <v>0.35449999999999998</v>
      </c>
      <c r="L22" s="35">
        <v>0.35730000000000001</v>
      </c>
      <c r="M22" s="33">
        <v>5.2200000000000003E-2</v>
      </c>
    </row>
    <row r="23" spans="1:13" x14ac:dyDescent="0.2">
      <c r="A23" t="s">
        <v>42</v>
      </c>
      <c r="B23" s="33">
        <v>5.1900000000000002E-2</v>
      </c>
      <c r="C23" s="35">
        <v>0.2752</v>
      </c>
      <c r="D23" s="35">
        <v>0.31519999999999998</v>
      </c>
      <c r="E23" s="35">
        <v>0.3291</v>
      </c>
      <c r="F23" s="35">
        <v>0.32969999999999999</v>
      </c>
      <c r="G23" s="35">
        <v>0.2918</v>
      </c>
      <c r="H23" s="35">
        <v>0.3085</v>
      </c>
      <c r="I23" s="33">
        <v>5.3499999999999999E-2</v>
      </c>
      <c r="J23" s="35">
        <v>0.3841</v>
      </c>
      <c r="K23" s="35">
        <v>0.37869999999999998</v>
      </c>
      <c r="L23" s="35">
        <v>0.37709999999999999</v>
      </c>
      <c r="M23" s="33">
        <v>5.1900000000000002E-2</v>
      </c>
    </row>
    <row r="24" spans="1:13" x14ac:dyDescent="0.2">
      <c r="A24" t="s">
        <v>46</v>
      </c>
      <c r="B24" s="33">
        <v>5.1900000000000002E-2</v>
      </c>
      <c r="C24" s="33">
        <v>5.2400000000000002E-2</v>
      </c>
      <c r="D24" s="33">
        <v>5.2999999999999999E-2</v>
      </c>
      <c r="E24" s="33">
        <v>5.3100000000000001E-2</v>
      </c>
      <c r="F24" s="33">
        <v>5.2400000000000002E-2</v>
      </c>
      <c r="G24" s="33">
        <v>5.28E-2</v>
      </c>
      <c r="H24" s="33">
        <v>5.2200000000000003E-2</v>
      </c>
      <c r="I24" s="33">
        <v>5.3100000000000001E-2</v>
      </c>
      <c r="J24" s="33">
        <v>5.3499999999999999E-2</v>
      </c>
      <c r="K24" s="33">
        <v>5.3199999999999997E-2</v>
      </c>
      <c r="L24" s="33">
        <v>5.2200000000000003E-2</v>
      </c>
      <c r="M24" s="33">
        <v>5.21E-2</v>
      </c>
    </row>
    <row r="26" spans="1:13" x14ac:dyDescent="0.2">
      <c r="A26" s="51" t="s">
        <v>61</v>
      </c>
    </row>
    <row r="27" spans="1:13" x14ac:dyDescent="0.2">
      <c r="A27" s="37" t="s">
        <v>59</v>
      </c>
      <c r="B27" s="37">
        <v>1</v>
      </c>
      <c r="C27" s="37">
        <v>2</v>
      </c>
      <c r="D27" s="37">
        <v>3</v>
      </c>
      <c r="E27" s="37">
        <v>4</v>
      </c>
      <c r="F27" s="37">
        <v>5</v>
      </c>
      <c r="G27" s="37">
        <v>6</v>
      </c>
      <c r="H27" s="37">
        <v>7</v>
      </c>
      <c r="I27" s="37">
        <v>8</v>
      </c>
      <c r="J27" s="37">
        <v>9</v>
      </c>
      <c r="K27" s="37">
        <v>10</v>
      </c>
      <c r="L27" s="37">
        <v>11</v>
      </c>
      <c r="M27" s="37">
        <v>12</v>
      </c>
    </row>
    <row r="28" spans="1:13" x14ac:dyDescent="0.2">
      <c r="A28" s="37" t="s">
        <v>9</v>
      </c>
      <c r="B28" s="38">
        <v>5.2900000000000003E-2</v>
      </c>
      <c r="C28" s="38">
        <v>5.3199999999999997E-2</v>
      </c>
      <c r="D28" s="38">
        <v>5.28E-2</v>
      </c>
      <c r="E28" s="38">
        <v>5.6300000000000003E-2</v>
      </c>
      <c r="F28" s="38">
        <v>5.33E-2</v>
      </c>
      <c r="G28" s="38">
        <v>5.2400000000000002E-2</v>
      </c>
      <c r="H28" s="38">
        <v>5.2999999999999999E-2</v>
      </c>
      <c r="I28" s="38">
        <v>5.2400000000000002E-2</v>
      </c>
      <c r="J28" s="38">
        <v>5.2200000000000003E-2</v>
      </c>
      <c r="K28" s="38">
        <v>5.4399999999999997E-2</v>
      </c>
      <c r="L28" s="38">
        <v>5.2999999999999999E-2</v>
      </c>
      <c r="M28" s="38">
        <v>5.28E-2</v>
      </c>
    </row>
    <row r="29" spans="1:13" x14ac:dyDescent="0.2">
      <c r="A29" s="37" t="s">
        <v>22</v>
      </c>
      <c r="B29" s="38">
        <v>5.21E-2</v>
      </c>
      <c r="C29" s="39">
        <v>0.22489999999999999</v>
      </c>
      <c r="D29" s="39">
        <v>0.25740000000000002</v>
      </c>
      <c r="E29" s="39">
        <v>0.27660000000000001</v>
      </c>
      <c r="F29" s="39">
        <v>0.318</v>
      </c>
      <c r="G29" s="39">
        <v>0.39</v>
      </c>
      <c r="H29" s="39">
        <v>0.50349999999999995</v>
      </c>
      <c r="I29" s="38">
        <v>5.2600000000000001E-2</v>
      </c>
      <c r="J29" s="38">
        <v>5.2699999999999997E-2</v>
      </c>
      <c r="K29" s="38">
        <v>5.3199999999999997E-2</v>
      </c>
      <c r="L29" s="38">
        <v>5.2499999999999998E-2</v>
      </c>
      <c r="M29" s="38">
        <v>5.5300000000000002E-2</v>
      </c>
    </row>
    <row r="30" spans="1:13" x14ac:dyDescent="0.2">
      <c r="A30" s="37" t="s">
        <v>26</v>
      </c>
      <c r="B30" s="38">
        <v>5.2400000000000002E-2</v>
      </c>
      <c r="C30" s="39">
        <v>0.2291</v>
      </c>
      <c r="D30" s="39">
        <v>0.25800000000000001</v>
      </c>
      <c r="E30" s="39">
        <v>0.27639999999999998</v>
      </c>
      <c r="F30" s="39">
        <v>0.31669999999999998</v>
      </c>
      <c r="G30" s="39">
        <v>0.38719999999999999</v>
      </c>
      <c r="H30" s="39">
        <v>0.50319999999999998</v>
      </c>
      <c r="I30" s="38">
        <v>5.3100000000000001E-2</v>
      </c>
      <c r="J30" s="38">
        <v>5.33E-2</v>
      </c>
      <c r="K30" s="38">
        <v>5.2400000000000002E-2</v>
      </c>
      <c r="L30" s="38">
        <v>5.2600000000000001E-2</v>
      </c>
      <c r="M30" s="38">
        <v>5.33E-2</v>
      </c>
    </row>
    <row r="31" spans="1:13" x14ac:dyDescent="0.2">
      <c r="A31" s="37" t="s">
        <v>30</v>
      </c>
      <c r="B31" s="38">
        <v>5.2200000000000003E-2</v>
      </c>
      <c r="C31" s="39">
        <v>0.2331</v>
      </c>
      <c r="D31" s="39">
        <v>0.25659999999999999</v>
      </c>
      <c r="E31" s="39">
        <v>0.27810000000000001</v>
      </c>
      <c r="F31" s="39">
        <v>0.31309999999999999</v>
      </c>
      <c r="G31" s="39">
        <v>0.39250000000000002</v>
      </c>
      <c r="H31" s="39">
        <v>0.50470000000000004</v>
      </c>
      <c r="I31" s="38">
        <v>5.3400000000000003E-2</v>
      </c>
      <c r="J31" s="38">
        <v>5.2900000000000003E-2</v>
      </c>
      <c r="K31" s="38">
        <v>5.3199999999999997E-2</v>
      </c>
      <c r="L31" s="38">
        <v>5.2699999999999997E-2</v>
      </c>
      <c r="M31" s="38">
        <v>5.3400000000000003E-2</v>
      </c>
    </row>
    <row r="32" spans="1:13" x14ac:dyDescent="0.2">
      <c r="A32" s="37" t="s">
        <v>34</v>
      </c>
      <c r="B32" s="38">
        <v>5.2699999999999997E-2</v>
      </c>
      <c r="C32" s="40">
        <v>0.53339999999999999</v>
      </c>
      <c r="D32" s="40">
        <v>0.32829999999999998</v>
      </c>
      <c r="E32" s="40">
        <v>0.3584</v>
      </c>
      <c r="F32" s="40">
        <v>0.34239999999999998</v>
      </c>
      <c r="G32" s="40">
        <v>0.37080000000000002</v>
      </c>
      <c r="H32" s="40">
        <v>0.28029999999999999</v>
      </c>
      <c r="I32" s="38">
        <v>5.5199999999999999E-2</v>
      </c>
      <c r="J32" s="38">
        <v>5.3499999999999999E-2</v>
      </c>
      <c r="K32" s="38">
        <v>5.1799999999999999E-2</v>
      </c>
      <c r="L32" s="38">
        <v>5.2600000000000001E-2</v>
      </c>
      <c r="M32" s="38">
        <v>5.2999999999999999E-2</v>
      </c>
    </row>
    <row r="33" spans="1:13" x14ac:dyDescent="0.2">
      <c r="A33" s="37" t="s">
        <v>38</v>
      </c>
      <c r="B33" s="38">
        <v>5.2499999999999998E-2</v>
      </c>
      <c r="C33" s="40">
        <v>0.52890000000000004</v>
      </c>
      <c r="D33" s="40">
        <v>0.32950000000000002</v>
      </c>
      <c r="E33" s="40">
        <v>0.35770000000000002</v>
      </c>
      <c r="F33" s="40">
        <v>0.33760000000000001</v>
      </c>
      <c r="G33" s="40">
        <v>0.3705</v>
      </c>
      <c r="H33" s="40">
        <v>0.29170000000000001</v>
      </c>
      <c r="I33" s="38">
        <v>5.3900000000000003E-2</v>
      </c>
      <c r="J33" s="38">
        <v>5.33E-2</v>
      </c>
      <c r="K33" s="38">
        <v>5.0900000000000001E-2</v>
      </c>
      <c r="L33" s="38">
        <v>5.2299999999999999E-2</v>
      </c>
      <c r="M33" s="38">
        <v>5.1900000000000002E-2</v>
      </c>
    </row>
    <row r="34" spans="1:13" x14ac:dyDescent="0.2">
      <c r="A34" s="37" t="s">
        <v>42</v>
      </c>
      <c r="B34" s="38">
        <v>5.1700000000000003E-2</v>
      </c>
      <c r="C34" s="40">
        <v>0.53459999999999996</v>
      </c>
      <c r="D34" s="40">
        <v>0.33050000000000002</v>
      </c>
      <c r="E34" s="40">
        <v>0.3579</v>
      </c>
      <c r="F34" s="40">
        <v>0.33600000000000002</v>
      </c>
      <c r="G34" s="40">
        <v>0.37540000000000001</v>
      </c>
      <c r="H34" s="40">
        <v>0.29849999999999999</v>
      </c>
      <c r="I34" s="38">
        <v>5.2699999999999997E-2</v>
      </c>
      <c r="J34" s="38">
        <v>5.3800000000000001E-2</v>
      </c>
      <c r="K34" s="38">
        <v>5.33E-2</v>
      </c>
      <c r="L34" s="38">
        <v>5.2999999999999999E-2</v>
      </c>
      <c r="M34" s="38">
        <v>5.2299999999999999E-2</v>
      </c>
    </row>
    <row r="35" spans="1:13" x14ac:dyDescent="0.2">
      <c r="A35" s="37" t="s">
        <v>46</v>
      </c>
      <c r="B35" s="38">
        <v>5.2299999999999999E-2</v>
      </c>
      <c r="C35" s="38">
        <v>5.5500000000000001E-2</v>
      </c>
      <c r="D35" s="38">
        <v>5.3400000000000003E-2</v>
      </c>
      <c r="E35" s="38">
        <v>5.2999999999999999E-2</v>
      </c>
      <c r="F35" s="38">
        <v>5.2299999999999999E-2</v>
      </c>
      <c r="G35" s="38">
        <v>5.2699999999999997E-2</v>
      </c>
      <c r="H35" s="38">
        <v>5.2400000000000002E-2</v>
      </c>
      <c r="I35" s="38">
        <v>5.2900000000000003E-2</v>
      </c>
      <c r="J35" s="38">
        <v>5.33E-2</v>
      </c>
      <c r="K35" s="38">
        <v>5.3600000000000002E-2</v>
      </c>
      <c r="L35" s="38">
        <v>5.2499999999999998E-2</v>
      </c>
      <c r="M35" s="38">
        <v>5.2600000000000001E-2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6"/>
  <sheetViews>
    <sheetView topLeftCell="I4" workbookViewId="0">
      <selection activeCell="AF13" sqref="AF13"/>
    </sheetView>
  </sheetViews>
  <sheetFormatPr defaultRowHeight="12.75" x14ac:dyDescent="0.2"/>
  <cols>
    <col min="16" max="16" width="11.140625" customWidth="1"/>
    <col min="30" max="31" width="9.140625" style="11"/>
    <col min="272" max="272" width="11.140625" customWidth="1"/>
    <col min="528" max="528" width="11.140625" customWidth="1"/>
    <col min="784" max="784" width="11.140625" customWidth="1"/>
    <col min="1040" max="1040" width="11.140625" customWidth="1"/>
    <col min="1296" max="1296" width="11.140625" customWidth="1"/>
    <col min="1552" max="1552" width="11.140625" customWidth="1"/>
    <col min="1808" max="1808" width="11.140625" customWidth="1"/>
    <col min="2064" max="2064" width="11.140625" customWidth="1"/>
    <col min="2320" max="2320" width="11.140625" customWidth="1"/>
    <col min="2576" max="2576" width="11.140625" customWidth="1"/>
    <col min="2832" max="2832" width="11.140625" customWidth="1"/>
    <col min="3088" max="3088" width="11.140625" customWidth="1"/>
    <col min="3344" max="3344" width="11.140625" customWidth="1"/>
    <col min="3600" max="3600" width="11.140625" customWidth="1"/>
    <col min="3856" max="3856" width="11.140625" customWidth="1"/>
    <col min="4112" max="4112" width="11.140625" customWidth="1"/>
    <col min="4368" max="4368" width="11.140625" customWidth="1"/>
    <col min="4624" max="4624" width="11.140625" customWidth="1"/>
    <col min="4880" max="4880" width="11.140625" customWidth="1"/>
    <col min="5136" max="5136" width="11.140625" customWidth="1"/>
    <col min="5392" max="5392" width="11.140625" customWidth="1"/>
    <col min="5648" max="5648" width="11.140625" customWidth="1"/>
    <col min="5904" max="5904" width="11.140625" customWidth="1"/>
    <col min="6160" max="6160" width="11.140625" customWidth="1"/>
    <col min="6416" max="6416" width="11.140625" customWidth="1"/>
    <col min="6672" max="6672" width="11.140625" customWidth="1"/>
    <col min="6928" max="6928" width="11.140625" customWidth="1"/>
    <col min="7184" max="7184" width="11.140625" customWidth="1"/>
    <col min="7440" max="7440" width="11.140625" customWidth="1"/>
    <col min="7696" max="7696" width="11.140625" customWidth="1"/>
    <col min="7952" max="7952" width="11.140625" customWidth="1"/>
    <col min="8208" max="8208" width="11.140625" customWidth="1"/>
    <col min="8464" max="8464" width="11.140625" customWidth="1"/>
    <col min="8720" max="8720" width="11.140625" customWidth="1"/>
    <col min="8976" max="8976" width="11.140625" customWidth="1"/>
    <col min="9232" max="9232" width="11.140625" customWidth="1"/>
    <col min="9488" max="9488" width="11.140625" customWidth="1"/>
    <col min="9744" max="9744" width="11.140625" customWidth="1"/>
    <col min="10000" max="10000" width="11.140625" customWidth="1"/>
    <col min="10256" max="10256" width="11.140625" customWidth="1"/>
    <col min="10512" max="10512" width="11.140625" customWidth="1"/>
    <col min="10768" max="10768" width="11.140625" customWidth="1"/>
    <col min="11024" max="11024" width="11.140625" customWidth="1"/>
    <col min="11280" max="11280" width="11.140625" customWidth="1"/>
    <col min="11536" max="11536" width="11.140625" customWidth="1"/>
    <col min="11792" max="11792" width="11.140625" customWidth="1"/>
    <col min="12048" max="12048" width="11.140625" customWidth="1"/>
    <col min="12304" max="12304" width="11.140625" customWidth="1"/>
    <col min="12560" max="12560" width="11.140625" customWidth="1"/>
    <col min="12816" max="12816" width="11.140625" customWidth="1"/>
    <col min="13072" max="13072" width="11.140625" customWidth="1"/>
    <col min="13328" max="13328" width="11.140625" customWidth="1"/>
    <col min="13584" max="13584" width="11.140625" customWidth="1"/>
    <col min="13840" max="13840" width="11.140625" customWidth="1"/>
    <col min="14096" max="14096" width="11.140625" customWidth="1"/>
    <col min="14352" max="14352" width="11.140625" customWidth="1"/>
    <col min="14608" max="14608" width="11.140625" customWidth="1"/>
    <col min="14864" max="14864" width="11.140625" customWidth="1"/>
    <col min="15120" max="15120" width="11.140625" customWidth="1"/>
    <col min="15376" max="15376" width="11.140625" customWidth="1"/>
    <col min="15632" max="15632" width="11.140625" customWidth="1"/>
    <col min="15888" max="15888" width="11.140625" customWidth="1"/>
    <col min="16144" max="16144" width="11.140625" customWidth="1"/>
  </cols>
  <sheetData>
    <row r="1" spans="1:34" x14ac:dyDescent="0.2">
      <c r="A1" s="36" t="s">
        <v>101</v>
      </c>
    </row>
    <row r="2" spans="1:34" x14ac:dyDescent="0.2">
      <c r="A2" s="51" t="s">
        <v>64</v>
      </c>
    </row>
    <row r="3" spans="1:34" ht="89.25" x14ac:dyDescent="0.2">
      <c r="A3" s="43" t="s">
        <v>65</v>
      </c>
      <c r="B3" t="s">
        <v>66</v>
      </c>
      <c r="E3" t="s">
        <v>67</v>
      </c>
      <c r="H3" t="s">
        <v>68</v>
      </c>
      <c r="N3" s="43" t="s">
        <v>69</v>
      </c>
      <c r="O3" s="43" t="s">
        <v>106</v>
      </c>
      <c r="P3" s="43"/>
      <c r="Q3" s="43" t="s">
        <v>70</v>
      </c>
      <c r="R3" s="43"/>
      <c r="S3" s="43"/>
      <c r="T3" s="43" t="s">
        <v>71</v>
      </c>
      <c r="U3" s="43"/>
      <c r="V3" s="43"/>
      <c r="W3" s="43" t="s">
        <v>72</v>
      </c>
      <c r="X3" s="43" t="s">
        <v>73</v>
      </c>
      <c r="Y3" s="43" t="s">
        <v>74</v>
      </c>
      <c r="Z3" s="43" t="s">
        <v>75</v>
      </c>
      <c r="AA3" s="43" t="s">
        <v>76</v>
      </c>
      <c r="AB3" s="43" t="s">
        <v>77</v>
      </c>
      <c r="AC3" s="43" t="s">
        <v>78</v>
      </c>
      <c r="AD3" s="85"/>
      <c r="AE3" s="85"/>
      <c r="AF3" s="44"/>
      <c r="AG3" s="5"/>
      <c r="AH3" s="5"/>
    </row>
    <row r="4" spans="1:34" x14ac:dyDescent="0.2">
      <c r="A4" s="45"/>
      <c r="B4" s="46"/>
      <c r="C4" s="46"/>
      <c r="D4" s="46"/>
      <c r="E4" s="33"/>
      <c r="F4" s="33"/>
      <c r="G4" s="33"/>
      <c r="H4" s="47"/>
      <c r="N4">
        <v>127</v>
      </c>
      <c r="O4" s="36" t="s">
        <v>79</v>
      </c>
      <c r="P4" s="48" t="s">
        <v>103</v>
      </c>
      <c r="Q4" s="35">
        <v>0.29670000000000002</v>
      </c>
      <c r="R4" s="35">
        <v>0.29470000000000002</v>
      </c>
      <c r="S4" s="35">
        <v>0.2752</v>
      </c>
      <c r="T4" s="33">
        <f t="shared" ref="T4:V9" si="0">Q4-$D$11</f>
        <v>6.7000000000000004E-2</v>
      </c>
      <c r="U4" s="33">
        <f t="shared" si="0"/>
        <v>6.5000000000000002E-2</v>
      </c>
      <c r="V4" s="33">
        <f t="shared" si="0"/>
        <v>4.5499999999999985E-2</v>
      </c>
      <c r="W4" s="33">
        <f t="shared" ref="W4:W9" si="1">AVERAGE(T4:V4)</f>
        <v>5.9166666666666666E-2</v>
      </c>
      <c r="X4">
        <v>5.3E-3</v>
      </c>
      <c r="Y4">
        <f>W4/X4</f>
        <v>11.163522012578616</v>
      </c>
      <c r="Z4">
        <f>Y4*50</f>
        <v>558.17610062893084</v>
      </c>
      <c r="AA4">
        <f>Z4*5</f>
        <v>2790.8805031446541</v>
      </c>
      <c r="AB4">
        <v>8.3000000000001819</v>
      </c>
      <c r="AC4">
        <f>AA4/AB4</f>
        <v>336.25066302946902</v>
      </c>
      <c r="AF4" s="49"/>
      <c r="AG4" s="49"/>
      <c r="AH4" s="5"/>
    </row>
    <row r="5" spans="1:34" x14ac:dyDescent="0.2">
      <c r="A5">
        <v>50</v>
      </c>
      <c r="B5" s="34">
        <v>0.48680000000000001</v>
      </c>
      <c r="C5" s="34">
        <v>0.48699999999999999</v>
      </c>
      <c r="D5" s="34">
        <v>0.4672</v>
      </c>
      <c r="E5" s="33">
        <f t="shared" ref="E5:G10" si="2">B5-$D$11</f>
        <v>0.2571</v>
      </c>
      <c r="F5" s="33">
        <f t="shared" si="2"/>
        <v>0.25729999999999997</v>
      </c>
      <c r="G5" s="33">
        <f t="shared" si="2"/>
        <v>0.23749999999999999</v>
      </c>
      <c r="H5" s="33">
        <f t="shared" ref="H5:H10" si="3">AVERAGE(E5:G5)</f>
        <v>0.25063333333333332</v>
      </c>
      <c r="N5">
        <v>131</v>
      </c>
      <c r="O5" s="36" t="s">
        <v>80</v>
      </c>
      <c r="P5" t="s">
        <v>103</v>
      </c>
      <c r="Q5" s="35">
        <v>0.32629999999999998</v>
      </c>
      <c r="R5" s="35">
        <v>0.32669999999999999</v>
      </c>
      <c r="S5" s="35">
        <v>0.31519999999999998</v>
      </c>
      <c r="T5" s="33">
        <f t="shared" si="0"/>
        <v>9.6599999999999964E-2</v>
      </c>
      <c r="U5" s="33">
        <f t="shared" si="0"/>
        <v>9.6999999999999975E-2</v>
      </c>
      <c r="V5" s="33">
        <f t="shared" si="0"/>
        <v>8.5499999999999965E-2</v>
      </c>
      <c r="W5" s="33">
        <f t="shared" si="1"/>
        <v>9.3033333333333301E-2</v>
      </c>
      <c r="X5">
        <v>5.3E-3</v>
      </c>
      <c r="Y5">
        <f t="shared" ref="Y4:Y9" si="4">W5/X5</f>
        <v>17.55345911949685</v>
      </c>
      <c r="Z5">
        <f t="shared" ref="Z4:Z9" si="5">Y5*50</f>
        <v>877.67295597484247</v>
      </c>
      <c r="AA5">
        <f t="shared" ref="AA4:AA9" si="6">Z5*5</f>
        <v>4388.3647798742122</v>
      </c>
      <c r="AB5">
        <v>9.7000000000007276</v>
      </c>
      <c r="AC5">
        <f t="shared" ref="AC4:AC9" si="7">AA5/AB5</f>
        <v>452.4087401931838</v>
      </c>
      <c r="AH5" s="5"/>
    </row>
    <row r="6" spans="1:34" x14ac:dyDescent="0.2">
      <c r="A6">
        <v>25</v>
      </c>
      <c r="B6" s="34">
        <v>0.38150000000000001</v>
      </c>
      <c r="C6" s="34">
        <v>0.37690000000000001</v>
      </c>
      <c r="D6" s="34">
        <v>0.37759999999999999</v>
      </c>
      <c r="E6" s="33">
        <f t="shared" si="2"/>
        <v>0.15179999999999999</v>
      </c>
      <c r="F6" s="33">
        <f t="shared" si="2"/>
        <v>0.1472</v>
      </c>
      <c r="G6" s="33">
        <f t="shared" si="2"/>
        <v>0.14789999999999998</v>
      </c>
      <c r="H6" s="33">
        <f t="shared" si="3"/>
        <v>0.14896666666666666</v>
      </c>
      <c r="N6">
        <v>135</v>
      </c>
      <c r="O6" s="36" t="s">
        <v>81</v>
      </c>
      <c r="P6" t="s">
        <v>103</v>
      </c>
      <c r="Q6" s="35">
        <v>0.32550000000000001</v>
      </c>
      <c r="R6" s="35">
        <v>0.32150000000000001</v>
      </c>
      <c r="S6" s="35">
        <v>0.3291</v>
      </c>
      <c r="T6" s="33">
        <f t="shared" si="0"/>
        <v>9.5799999999999996E-2</v>
      </c>
      <c r="U6" s="33">
        <f t="shared" si="0"/>
        <v>9.1799999999999993E-2</v>
      </c>
      <c r="V6" s="33">
        <f t="shared" si="0"/>
        <v>9.9399999999999988E-2</v>
      </c>
      <c r="W6" s="33">
        <f t="shared" si="1"/>
        <v>9.5666666666666664E-2</v>
      </c>
      <c r="X6">
        <v>5.3E-3</v>
      </c>
      <c r="Y6">
        <f t="shared" si="4"/>
        <v>18.050314465408803</v>
      </c>
      <c r="Z6">
        <f t="shared" si="5"/>
        <v>902.51572327044016</v>
      </c>
      <c r="AA6">
        <f t="shared" si="6"/>
        <v>4512.5786163522007</v>
      </c>
      <c r="AB6">
        <v>8.8000000000001819</v>
      </c>
      <c r="AC6">
        <f t="shared" si="7"/>
        <v>512.7930245854667</v>
      </c>
      <c r="AH6" s="5"/>
    </row>
    <row r="7" spans="1:34" x14ac:dyDescent="0.2">
      <c r="A7">
        <v>12.5</v>
      </c>
      <c r="B7" s="34">
        <v>0.30599999999999999</v>
      </c>
      <c r="C7" s="34">
        <v>0.31069999999999998</v>
      </c>
      <c r="D7" s="34">
        <v>0.30430000000000001</v>
      </c>
      <c r="E7" s="33">
        <f t="shared" si="2"/>
        <v>7.6299999999999979E-2</v>
      </c>
      <c r="F7" s="33">
        <f t="shared" si="2"/>
        <v>8.0999999999999961E-2</v>
      </c>
      <c r="G7" s="33">
        <f t="shared" si="2"/>
        <v>7.46E-2</v>
      </c>
      <c r="H7" s="33">
        <f t="shared" si="3"/>
        <v>7.729999999999998E-2</v>
      </c>
      <c r="N7">
        <v>139</v>
      </c>
      <c r="O7" s="36" t="s">
        <v>82</v>
      </c>
      <c r="P7" t="s">
        <v>103</v>
      </c>
      <c r="Q7" s="35">
        <v>0.34429999999999999</v>
      </c>
      <c r="R7" s="35">
        <v>0.33879999999999999</v>
      </c>
      <c r="S7" s="35">
        <v>0.32969999999999999</v>
      </c>
      <c r="T7" s="33">
        <f t="shared" si="0"/>
        <v>0.11459999999999998</v>
      </c>
      <c r="U7" s="33">
        <f t="shared" si="0"/>
        <v>0.10909999999999997</v>
      </c>
      <c r="V7" s="33">
        <f t="shared" si="0"/>
        <v>9.9999999999999978E-2</v>
      </c>
      <c r="W7" s="33">
        <f t="shared" si="1"/>
        <v>0.10789999999999998</v>
      </c>
      <c r="X7">
        <v>5.3E-3</v>
      </c>
      <c r="Y7">
        <f t="shared" si="4"/>
        <v>20.358490566037734</v>
      </c>
      <c r="Z7">
        <f t="shared" si="5"/>
        <v>1017.9245283018867</v>
      </c>
      <c r="AA7">
        <f t="shared" si="6"/>
        <v>5089.6226415094334</v>
      </c>
      <c r="AB7">
        <v>10.100000000000364</v>
      </c>
      <c r="AC7">
        <f t="shared" si="7"/>
        <v>503.92303381279703</v>
      </c>
    </row>
    <row r="8" spans="1:34" x14ac:dyDescent="0.2">
      <c r="A8">
        <v>6.25</v>
      </c>
      <c r="B8" s="34">
        <v>0.27229999999999999</v>
      </c>
      <c r="C8" s="34">
        <v>0.27050000000000002</v>
      </c>
      <c r="D8" s="34">
        <v>0.26929999999999998</v>
      </c>
      <c r="E8" s="33">
        <f t="shared" si="2"/>
        <v>4.2599999999999971E-2</v>
      </c>
      <c r="F8" s="33">
        <f t="shared" si="2"/>
        <v>4.0800000000000003E-2</v>
      </c>
      <c r="G8" s="33">
        <f t="shared" si="2"/>
        <v>3.9599999999999969E-2</v>
      </c>
      <c r="H8" s="33">
        <f t="shared" si="3"/>
        <v>4.0999999999999981E-2</v>
      </c>
      <c r="N8">
        <v>143</v>
      </c>
      <c r="O8" s="36" t="s">
        <v>83</v>
      </c>
      <c r="P8" t="s">
        <v>103</v>
      </c>
      <c r="Q8" s="35">
        <v>0.2969</v>
      </c>
      <c r="R8" s="35">
        <v>0.30059999999999998</v>
      </c>
      <c r="S8" s="35">
        <v>0.2918</v>
      </c>
      <c r="T8" s="33">
        <f t="shared" si="0"/>
        <v>6.7199999999999982E-2</v>
      </c>
      <c r="U8" s="33">
        <f t="shared" si="0"/>
        <v>7.0899999999999963E-2</v>
      </c>
      <c r="V8" s="33">
        <f t="shared" si="0"/>
        <v>6.2099999999999989E-2</v>
      </c>
      <c r="W8" s="33">
        <f t="shared" si="1"/>
        <v>6.6733333333333311E-2</v>
      </c>
      <c r="X8">
        <v>5.3E-3</v>
      </c>
      <c r="Y8">
        <f t="shared" si="4"/>
        <v>12.591194968553454</v>
      </c>
      <c r="Z8">
        <f t="shared" si="5"/>
        <v>629.55974842767273</v>
      </c>
      <c r="AA8">
        <f t="shared" si="6"/>
        <v>3147.7987421383637</v>
      </c>
      <c r="AB8">
        <v>9.5</v>
      </c>
      <c r="AC8">
        <f t="shared" si="7"/>
        <v>331.3472360145646</v>
      </c>
    </row>
    <row r="9" spans="1:34" x14ac:dyDescent="0.2">
      <c r="A9">
        <v>3.125</v>
      </c>
      <c r="B9" s="34">
        <v>0.25340000000000001</v>
      </c>
      <c r="C9" s="34">
        <v>0.25230000000000002</v>
      </c>
      <c r="D9" s="34">
        <v>0.251</v>
      </c>
      <c r="E9" s="33">
        <f>B9-$D$11</f>
        <v>2.3699999999999999E-2</v>
      </c>
      <c r="F9" s="33">
        <f t="shared" si="2"/>
        <v>2.2600000000000009E-2</v>
      </c>
      <c r="G9" s="33">
        <f t="shared" si="2"/>
        <v>2.1299999999999986E-2</v>
      </c>
      <c r="H9" s="33">
        <f t="shared" si="3"/>
        <v>2.2533333333333332E-2</v>
      </c>
      <c r="N9">
        <v>148</v>
      </c>
      <c r="O9" s="36" t="s">
        <v>84</v>
      </c>
      <c r="P9" t="s">
        <v>103</v>
      </c>
      <c r="Q9" s="35">
        <v>0.30759999999999998</v>
      </c>
      <c r="R9" s="35">
        <v>0.31159999999999999</v>
      </c>
      <c r="S9" s="35">
        <v>0.3085</v>
      </c>
      <c r="T9" s="33">
        <f t="shared" si="0"/>
        <v>7.7899999999999969E-2</v>
      </c>
      <c r="U9" s="33">
        <f t="shared" si="0"/>
        <v>8.1899999999999973E-2</v>
      </c>
      <c r="V9" s="33">
        <f t="shared" si="0"/>
        <v>7.8799999999999981E-2</v>
      </c>
      <c r="W9" s="33">
        <f t="shared" si="1"/>
        <v>7.9533333333333303E-2</v>
      </c>
      <c r="X9">
        <v>5.3E-3</v>
      </c>
      <c r="Y9">
        <f t="shared" si="4"/>
        <v>15.006289308176095</v>
      </c>
      <c r="Z9">
        <f t="shared" si="5"/>
        <v>750.31446540880472</v>
      </c>
      <c r="AA9">
        <f t="shared" si="6"/>
        <v>3751.5723270440235</v>
      </c>
      <c r="AB9">
        <v>10.199999999999818</v>
      </c>
      <c r="AC9">
        <f t="shared" si="7"/>
        <v>367.80120853373433</v>
      </c>
    </row>
    <row r="10" spans="1:34" x14ac:dyDescent="0.2">
      <c r="A10">
        <v>0</v>
      </c>
      <c r="B10" s="34">
        <v>0.22989999999999999</v>
      </c>
      <c r="C10" s="34">
        <v>0.2306</v>
      </c>
      <c r="D10" s="34">
        <v>0.2286</v>
      </c>
      <c r="E10" s="33">
        <f t="shared" si="2"/>
        <v>1.9999999999997797E-4</v>
      </c>
      <c r="F10" s="33">
        <f t="shared" si="2"/>
        <v>8.9999999999998415E-4</v>
      </c>
      <c r="G10" s="33">
        <f t="shared" si="2"/>
        <v>-1.1000000000000176E-3</v>
      </c>
      <c r="H10" s="33">
        <f t="shared" si="3"/>
        <v>-1.8503717077085941E-17</v>
      </c>
      <c r="U10" s="50"/>
      <c r="V10" s="50"/>
      <c r="W10" s="50"/>
      <c r="X10" s="5"/>
      <c r="Y10" s="5"/>
    </row>
    <row r="11" spans="1:34" x14ac:dyDescent="0.2">
      <c r="B11" t="s">
        <v>85</v>
      </c>
      <c r="D11" s="33">
        <f>AVERAGE(B10:D10)</f>
        <v>0.22970000000000002</v>
      </c>
      <c r="U11" s="50"/>
      <c r="V11" s="50"/>
      <c r="W11" s="50"/>
      <c r="X11" s="5"/>
      <c r="Y11" s="5"/>
    </row>
    <row r="12" spans="1:34" ht="89.25" x14ac:dyDescent="0.2">
      <c r="D12" s="33"/>
      <c r="N12" s="43" t="s">
        <v>69</v>
      </c>
      <c r="O12" s="43" t="s">
        <v>106</v>
      </c>
      <c r="P12" s="43"/>
      <c r="Q12" s="43" t="s">
        <v>70</v>
      </c>
      <c r="R12" s="43"/>
      <c r="S12" s="43"/>
      <c r="T12" s="43" t="s">
        <v>71</v>
      </c>
      <c r="U12" s="43"/>
      <c r="V12" s="43"/>
      <c r="W12" s="43" t="s">
        <v>72</v>
      </c>
      <c r="X12" s="43" t="s">
        <v>73</v>
      </c>
      <c r="Y12" s="43" t="s">
        <v>74</v>
      </c>
      <c r="Z12" s="43" t="s">
        <v>75</v>
      </c>
      <c r="AA12" s="43" t="s">
        <v>76</v>
      </c>
      <c r="AB12" s="43" t="s">
        <v>77</v>
      </c>
      <c r="AC12" s="43" t="s">
        <v>78</v>
      </c>
      <c r="AD12" s="85"/>
      <c r="AE12" s="85"/>
    </row>
    <row r="13" spans="1:34" x14ac:dyDescent="0.2">
      <c r="D13" s="33"/>
      <c r="N13">
        <v>128</v>
      </c>
      <c r="O13" s="36" t="s">
        <v>79</v>
      </c>
      <c r="P13" s="51" t="s">
        <v>104</v>
      </c>
      <c r="Q13" s="35">
        <v>0.3841</v>
      </c>
      <c r="R13" s="35">
        <v>0.37869999999999998</v>
      </c>
      <c r="S13" s="35">
        <v>0.37709999999999999</v>
      </c>
      <c r="T13" s="33">
        <f t="shared" ref="T13:V18" si="8">Q13-$D$11</f>
        <v>0.15439999999999998</v>
      </c>
      <c r="U13" s="33">
        <f t="shared" si="8"/>
        <v>0.14899999999999997</v>
      </c>
      <c r="V13" s="33">
        <f t="shared" si="8"/>
        <v>0.14739999999999998</v>
      </c>
      <c r="W13" s="33">
        <f t="shared" ref="W13:W18" si="9">AVERAGE(T13:V13)</f>
        <v>0.15026666666666663</v>
      </c>
      <c r="X13">
        <v>5.3E-3</v>
      </c>
      <c r="Y13">
        <f t="shared" ref="Y13:Y18" si="10">W13/X13</f>
        <v>28.35220125786163</v>
      </c>
      <c r="Z13">
        <f t="shared" ref="Z13:Z18" si="11">Y13*50</f>
        <v>1417.6100628930815</v>
      </c>
      <c r="AA13">
        <f t="shared" ref="AA13:AA18" si="12">Z13*5</f>
        <v>7088.0503144654076</v>
      </c>
      <c r="AB13">
        <v>21.400000000000546</v>
      </c>
      <c r="AC13">
        <f t="shared" ref="AC13:AC18" si="13">AA13/AB13</f>
        <v>331.21730441426291</v>
      </c>
    </row>
    <row r="14" spans="1:34" x14ac:dyDescent="0.2">
      <c r="D14" s="33"/>
      <c r="N14">
        <v>132</v>
      </c>
      <c r="O14" s="36" t="s">
        <v>80</v>
      </c>
      <c r="P14" s="36" t="s">
        <v>104</v>
      </c>
      <c r="Q14" s="35">
        <v>0.3609</v>
      </c>
      <c r="R14" s="35">
        <v>0.35449999999999998</v>
      </c>
      <c r="S14" s="35">
        <v>0.35730000000000001</v>
      </c>
      <c r="T14" s="33">
        <f t="shared" si="8"/>
        <v>0.13119999999999998</v>
      </c>
      <c r="U14" s="33">
        <f t="shared" si="8"/>
        <v>0.12479999999999997</v>
      </c>
      <c r="V14" s="33">
        <f t="shared" si="8"/>
        <v>0.12759999999999999</v>
      </c>
      <c r="W14" s="33">
        <f t="shared" si="9"/>
        <v>0.12786666666666666</v>
      </c>
      <c r="X14">
        <v>5.3E-3</v>
      </c>
      <c r="Y14">
        <f t="shared" si="10"/>
        <v>24.125786163522012</v>
      </c>
      <c r="Z14">
        <f t="shared" si="11"/>
        <v>1206.2893081761006</v>
      </c>
      <c r="AA14">
        <f t="shared" si="12"/>
        <v>6031.4465408805027</v>
      </c>
      <c r="AB14">
        <v>20.300000000000182</v>
      </c>
      <c r="AC14">
        <f t="shared" si="13"/>
        <v>297.11559314682012</v>
      </c>
    </row>
    <row r="15" spans="1:34" x14ac:dyDescent="0.2">
      <c r="D15" s="33"/>
      <c r="N15">
        <v>136</v>
      </c>
      <c r="O15" s="36" t="s">
        <v>81</v>
      </c>
      <c r="P15" s="36" t="s">
        <v>104</v>
      </c>
      <c r="Q15" s="35">
        <v>0.34110000000000001</v>
      </c>
      <c r="R15" s="35">
        <v>0.33539999999999998</v>
      </c>
      <c r="S15" s="35">
        <v>0.32890000000000003</v>
      </c>
      <c r="T15" s="33">
        <f t="shared" si="8"/>
        <v>0.1114</v>
      </c>
      <c r="U15" s="33">
        <f t="shared" si="8"/>
        <v>0.10569999999999996</v>
      </c>
      <c r="V15" s="33">
        <f t="shared" si="8"/>
        <v>9.920000000000001E-2</v>
      </c>
      <c r="W15" s="33">
        <f t="shared" si="9"/>
        <v>0.10543333333333332</v>
      </c>
      <c r="X15">
        <v>5.3E-3</v>
      </c>
      <c r="Y15">
        <f t="shared" si="10"/>
        <v>19.893081761006286</v>
      </c>
      <c r="Z15">
        <f t="shared" si="11"/>
        <v>994.65408805031427</v>
      </c>
      <c r="AA15">
        <f t="shared" si="12"/>
        <v>4973.270440251571</v>
      </c>
      <c r="AB15">
        <v>21.199999999999818</v>
      </c>
      <c r="AC15">
        <f t="shared" si="13"/>
        <v>234.58822831375537</v>
      </c>
    </row>
    <row r="16" spans="1:34" x14ac:dyDescent="0.2">
      <c r="D16" s="33"/>
      <c r="N16">
        <v>140</v>
      </c>
      <c r="O16" s="36" t="s">
        <v>82</v>
      </c>
      <c r="P16" s="36" t="s">
        <v>104</v>
      </c>
      <c r="Q16" s="35">
        <v>0.35299999999999998</v>
      </c>
      <c r="R16" s="35">
        <v>0.35439999999999999</v>
      </c>
      <c r="S16" s="35">
        <v>0.37309999999999999</v>
      </c>
      <c r="T16" s="33">
        <f t="shared" si="8"/>
        <v>0.12329999999999997</v>
      </c>
      <c r="U16" s="33">
        <f t="shared" si="8"/>
        <v>0.12469999999999998</v>
      </c>
      <c r="V16" s="33">
        <f t="shared" si="8"/>
        <v>0.14339999999999997</v>
      </c>
      <c r="W16" s="33">
        <f t="shared" si="9"/>
        <v>0.13046666666666665</v>
      </c>
      <c r="X16">
        <v>5.3E-3</v>
      </c>
      <c r="Y16">
        <f t="shared" si="10"/>
        <v>24.616352201257858</v>
      </c>
      <c r="Z16">
        <f t="shared" si="11"/>
        <v>1230.817610062893</v>
      </c>
      <c r="AA16">
        <f t="shared" si="12"/>
        <v>6154.0880503144654</v>
      </c>
      <c r="AB16">
        <v>21.699999999999818</v>
      </c>
      <c r="AC16">
        <f t="shared" si="13"/>
        <v>283.59852766426343</v>
      </c>
    </row>
    <row r="17" spans="1:32" x14ac:dyDescent="0.2">
      <c r="D17" s="33"/>
      <c r="N17">
        <v>144</v>
      </c>
      <c r="O17" s="36" t="s">
        <v>83</v>
      </c>
      <c r="P17" s="36" t="s">
        <v>104</v>
      </c>
      <c r="Q17" s="35">
        <v>0.31509999999999999</v>
      </c>
      <c r="R17" s="35">
        <v>0.3266</v>
      </c>
      <c r="S17" s="35">
        <v>0.3276</v>
      </c>
      <c r="T17" s="33">
        <f t="shared" si="8"/>
        <v>8.5399999999999976E-2</v>
      </c>
      <c r="U17" s="33">
        <f t="shared" si="8"/>
        <v>9.6899999999999986E-2</v>
      </c>
      <c r="V17" s="33">
        <f t="shared" si="8"/>
        <v>9.7899999999999987E-2</v>
      </c>
      <c r="W17" s="33">
        <f t="shared" si="9"/>
        <v>9.3399999999999983E-2</v>
      </c>
      <c r="X17">
        <v>5.3E-3</v>
      </c>
      <c r="Y17">
        <f t="shared" si="10"/>
        <v>17.622641509433958</v>
      </c>
      <c r="Z17">
        <f t="shared" si="11"/>
        <v>881.13207547169793</v>
      </c>
      <c r="AA17">
        <f t="shared" si="12"/>
        <v>4405.6603773584893</v>
      </c>
      <c r="AB17">
        <v>21.199999999999818</v>
      </c>
      <c r="AC17">
        <f t="shared" si="13"/>
        <v>207.81416874332675</v>
      </c>
    </row>
    <row r="18" spans="1:32" x14ac:dyDescent="0.2">
      <c r="D18" s="33"/>
      <c r="N18">
        <v>148</v>
      </c>
      <c r="O18" s="36" t="s">
        <v>84</v>
      </c>
      <c r="P18" s="36" t="s">
        <v>104</v>
      </c>
      <c r="Q18" s="35">
        <v>0.31730000000000003</v>
      </c>
      <c r="R18" s="35">
        <v>0.32679999999999998</v>
      </c>
      <c r="S18" s="35">
        <v>0.32700000000000001</v>
      </c>
      <c r="T18" s="33">
        <f t="shared" si="8"/>
        <v>8.7600000000000011E-2</v>
      </c>
      <c r="U18" s="33">
        <f t="shared" si="8"/>
        <v>9.7099999999999964E-2</v>
      </c>
      <c r="V18" s="33">
        <f t="shared" si="8"/>
        <v>9.7299999999999998E-2</v>
      </c>
      <c r="W18" s="33">
        <f t="shared" si="9"/>
        <v>9.3999999999999986E-2</v>
      </c>
      <c r="X18">
        <v>5.3E-3</v>
      </c>
      <c r="Y18">
        <f t="shared" si="10"/>
        <v>17.735849056603772</v>
      </c>
      <c r="Z18">
        <f t="shared" si="11"/>
        <v>886.79245283018861</v>
      </c>
      <c r="AA18">
        <f t="shared" si="12"/>
        <v>4433.9622641509432</v>
      </c>
      <c r="AB18">
        <v>21.300000000000182</v>
      </c>
      <c r="AC18">
        <f t="shared" si="13"/>
        <v>208.16724244839932</v>
      </c>
      <c r="AE18" s="79"/>
    </row>
    <row r="19" spans="1:32" x14ac:dyDescent="0.2">
      <c r="A19" s="54" t="s">
        <v>60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52"/>
      <c r="V19" s="52"/>
      <c r="W19" s="52"/>
      <c r="X19" s="53"/>
      <c r="Y19" s="53"/>
      <c r="Z19" s="45"/>
      <c r="AA19" s="45"/>
      <c r="AB19" s="45"/>
      <c r="AC19" s="45"/>
      <c r="AD19" s="86"/>
      <c r="AE19" s="86"/>
    </row>
    <row r="20" spans="1:32" x14ac:dyDescent="0.2">
      <c r="A20" s="51" t="s">
        <v>61</v>
      </c>
      <c r="L20" s="5"/>
      <c r="M20" s="5"/>
      <c r="N20" s="5"/>
      <c r="O20" s="5"/>
      <c r="P20" s="5"/>
      <c r="Q20" s="5"/>
      <c r="R20" s="5"/>
    </row>
    <row r="21" spans="1:32" ht="89.25" x14ac:dyDescent="0.2">
      <c r="A21" s="43" t="s">
        <v>65</v>
      </c>
      <c r="B21" t="s">
        <v>66</v>
      </c>
      <c r="E21" t="s">
        <v>67</v>
      </c>
      <c r="H21" t="s">
        <v>68</v>
      </c>
      <c r="L21" s="5"/>
      <c r="M21" s="5"/>
      <c r="N21" s="43" t="s">
        <v>69</v>
      </c>
      <c r="O21" s="43" t="s">
        <v>106</v>
      </c>
      <c r="P21" s="43"/>
      <c r="Q21" s="43" t="s">
        <v>70</v>
      </c>
      <c r="R21" s="43"/>
      <c r="S21" s="43"/>
      <c r="T21" s="43" t="s">
        <v>71</v>
      </c>
      <c r="U21" s="43"/>
      <c r="V21" s="43"/>
      <c r="W21" s="43" t="s">
        <v>72</v>
      </c>
      <c r="X21" s="43" t="s">
        <v>73</v>
      </c>
      <c r="Y21" s="43" t="s">
        <v>74</v>
      </c>
      <c r="Z21" s="55" t="s">
        <v>87</v>
      </c>
      <c r="AA21" s="43" t="s">
        <v>76</v>
      </c>
      <c r="AB21" s="43" t="s">
        <v>77</v>
      </c>
      <c r="AC21" s="43" t="s">
        <v>78</v>
      </c>
      <c r="AD21" s="85"/>
      <c r="AE21" s="85"/>
      <c r="AF21" s="43"/>
    </row>
    <row r="22" spans="1:32" x14ac:dyDescent="0.2">
      <c r="A22" s="45"/>
      <c r="B22" s="1"/>
      <c r="C22" s="1"/>
      <c r="D22" s="1"/>
      <c r="E22" s="33"/>
      <c r="F22" s="33"/>
      <c r="G22" s="33"/>
      <c r="H22" s="47"/>
      <c r="L22" s="5"/>
      <c r="M22" s="5"/>
      <c r="N22">
        <v>129</v>
      </c>
      <c r="O22" s="36" t="s">
        <v>79</v>
      </c>
      <c r="P22" s="51" t="s">
        <v>105</v>
      </c>
      <c r="Q22" s="40">
        <v>0.53339999999999999</v>
      </c>
      <c r="R22" s="40">
        <v>0.52890000000000004</v>
      </c>
      <c r="S22" s="40">
        <v>0.53459999999999996</v>
      </c>
      <c r="T22" s="33">
        <f t="shared" ref="T22:V27" si="14">Q22-$D$29</f>
        <v>0.30436666666666667</v>
      </c>
      <c r="U22" s="33">
        <f t="shared" si="14"/>
        <v>0.29986666666666673</v>
      </c>
      <c r="V22" s="33">
        <f t="shared" si="14"/>
        <v>0.30556666666666665</v>
      </c>
      <c r="W22" s="33">
        <f t="shared" ref="W22:W27" si="15">AVERAGE(T22:V22)</f>
        <v>0.30326666666666668</v>
      </c>
      <c r="X22">
        <v>5.7999999999999996E-3</v>
      </c>
      <c r="Y22">
        <f t="shared" ref="Y22:Y27" si="16">W22/X22</f>
        <v>52.287356321839084</v>
      </c>
      <c r="Z22">
        <f t="shared" ref="Z22:AA27" si="17">Y22*5</f>
        <v>261.43678160919541</v>
      </c>
      <c r="AA22">
        <f t="shared" si="17"/>
        <v>1307.183908045977</v>
      </c>
      <c r="AB22">
        <v>23.300000000000182</v>
      </c>
      <c r="AC22">
        <f t="shared" ref="AC22:AC27" si="18">AA22/AB22</f>
        <v>56.102313650041495</v>
      </c>
    </row>
    <row r="23" spans="1:32" x14ac:dyDescent="0.2">
      <c r="A23">
        <v>50</v>
      </c>
      <c r="B23" s="39">
        <v>0.50349999999999995</v>
      </c>
      <c r="C23" s="39">
        <v>0.50319999999999998</v>
      </c>
      <c r="D23" s="39">
        <v>0.50470000000000004</v>
      </c>
      <c r="E23" s="33">
        <f t="shared" ref="E23:G28" si="19">B23-$D$29</f>
        <v>0.27446666666666664</v>
      </c>
      <c r="F23" s="33">
        <f t="shared" si="19"/>
        <v>0.27416666666666667</v>
      </c>
      <c r="G23" s="33">
        <f t="shared" si="19"/>
        <v>0.27566666666666673</v>
      </c>
      <c r="H23" s="33">
        <f t="shared" ref="H23:H28" si="20">AVERAGE(E23:G23)</f>
        <v>0.27476666666666666</v>
      </c>
      <c r="L23" s="5"/>
      <c r="M23" s="5"/>
      <c r="N23">
        <v>133</v>
      </c>
      <c r="O23" s="36" t="s">
        <v>80</v>
      </c>
      <c r="P23" s="36" t="s">
        <v>105</v>
      </c>
      <c r="Q23" s="40">
        <v>0.32829999999999998</v>
      </c>
      <c r="R23" s="40">
        <v>0.32950000000000002</v>
      </c>
      <c r="S23" s="40">
        <v>0.33050000000000002</v>
      </c>
      <c r="T23" s="33">
        <f t="shared" si="14"/>
        <v>9.926666666666667E-2</v>
      </c>
      <c r="U23" s="33">
        <f t="shared" si="14"/>
        <v>0.1004666666666667</v>
      </c>
      <c r="V23" s="33">
        <f t="shared" si="14"/>
        <v>0.1014666666666667</v>
      </c>
      <c r="W23" s="33">
        <f t="shared" si="15"/>
        <v>0.10040000000000003</v>
      </c>
      <c r="X23">
        <v>5.7999999999999996E-3</v>
      </c>
      <c r="Y23">
        <f t="shared" si="16"/>
        <v>17.310344827586214</v>
      </c>
      <c r="Z23">
        <f t="shared" si="17"/>
        <v>86.551724137931075</v>
      </c>
      <c r="AA23">
        <f t="shared" si="17"/>
        <v>432.75862068965534</v>
      </c>
      <c r="AB23">
        <v>25.399999999999636</v>
      </c>
      <c r="AC23">
        <f t="shared" si="18"/>
        <v>17.037740972033919</v>
      </c>
    </row>
    <row r="24" spans="1:32" x14ac:dyDescent="0.2">
      <c r="A24">
        <v>25</v>
      </c>
      <c r="B24" s="39">
        <v>0.39</v>
      </c>
      <c r="C24" s="39">
        <v>0.38719999999999999</v>
      </c>
      <c r="D24" s="39">
        <v>0.39250000000000002</v>
      </c>
      <c r="E24" s="33">
        <f t="shared" si="19"/>
        <v>0.1609666666666667</v>
      </c>
      <c r="F24" s="33">
        <f t="shared" si="19"/>
        <v>0.15816666666666668</v>
      </c>
      <c r="G24" s="33">
        <f t="shared" si="19"/>
        <v>0.1634666666666667</v>
      </c>
      <c r="H24" s="33">
        <f t="shared" si="20"/>
        <v>0.16086666666666669</v>
      </c>
      <c r="L24" s="5"/>
      <c r="M24" s="5"/>
      <c r="N24">
        <v>137</v>
      </c>
      <c r="O24" s="36" t="s">
        <v>81</v>
      </c>
      <c r="P24" s="36" t="s">
        <v>105</v>
      </c>
      <c r="Q24" s="40">
        <v>0.3584</v>
      </c>
      <c r="R24" s="40">
        <v>0.35770000000000002</v>
      </c>
      <c r="S24" s="40">
        <v>0.3579</v>
      </c>
      <c r="T24" s="33">
        <f t="shared" si="14"/>
        <v>0.12936666666666669</v>
      </c>
      <c r="U24" s="33">
        <f t="shared" si="14"/>
        <v>0.12866666666666671</v>
      </c>
      <c r="V24" s="33">
        <f t="shared" si="14"/>
        <v>0.12886666666666668</v>
      </c>
      <c r="W24" s="33">
        <f t="shared" si="15"/>
        <v>0.1289666666666667</v>
      </c>
      <c r="X24">
        <v>5.7999999999999996E-3</v>
      </c>
      <c r="Y24">
        <f t="shared" si="16"/>
        <v>22.235632183908052</v>
      </c>
      <c r="Z24">
        <f t="shared" si="17"/>
        <v>111.17816091954026</v>
      </c>
      <c r="AA24">
        <f t="shared" si="17"/>
        <v>555.89080459770128</v>
      </c>
      <c r="AB24">
        <v>24.300000000000182</v>
      </c>
      <c r="AC24">
        <f t="shared" si="18"/>
        <v>22.87616479825914</v>
      </c>
    </row>
    <row r="25" spans="1:32" x14ac:dyDescent="0.2">
      <c r="A25">
        <v>12.5</v>
      </c>
      <c r="B25" s="39">
        <v>0.318</v>
      </c>
      <c r="C25" s="39">
        <v>0.31669999999999998</v>
      </c>
      <c r="D25" s="39">
        <v>0.31309999999999999</v>
      </c>
      <c r="E25" s="33">
        <f t="shared" si="19"/>
        <v>8.8966666666666694E-2</v>
      </c>
      <c r="F25" s="33">
        <f t="shared" si="19"/>
        <v>8.7666666666666671E-2</v>
      </c>
      <c r="G25" s="33">
        <f t="shared" si="19"/>
        <v>8.4066666666666678E-2</v>
      </c>
      <c r="H25" s="33">
        <f t="shared" si="20"/>
        <v>8.6900000000000019E-2</v>
      </c>
      <c r="L25" s="5"/>
      <c r="M25" s="5"/>
      <c r="N25">
        <v>141</v>
      </c>
      <c r="O25" s="36" t="s">
        <v>82</v>
      </c>
      <c r="P25" s="36" t="s">
        <v>105</v>
      </c>
      <c r="Q25" s="40">
        <v>0.34239999999999998</v>
      </c>
      <c r="R25" s="40">
        <v>0.33760000000000001</v>
      </c>
      <c r="S25" s="40">
        <v>0.33600000000000002</v>
      </c>
      <c r="T25" s="33">
        <f t="shared" si="14"/>
        <v>0.11336666666666667</v>
      </c>
      <c r="U25" s="33">
        <f t="shared" si="14"/>
        <v>0.1085666666666667</v>
      </c>
      <c r="V25" s="33">
        <f t="shared" si="14"/>
        <v>0.10696666666666671</v>
      </c>
      <c r="W25" s="33">
        <f t="shared" si="15"/>
        <v>0.10963333333333336</v>
      </c>
      <c r="X25">
        <v>5.7999999999999996E-3</v>
      </c>
      <c r="Y25">
        <f t="shared" si="16"/>
        <v>18.90229885057472</v>
      </c>
      <c r="Z25">
        <f t="shared" si="17"/>
        <v>94.511494252873604</v>
      </c>
      <c r="AA25">
        <f t="shared" si="17"/>
        <v>472.55747126436802</v>
      </c>
      <c r="AB25">
        <v>23.199999999999818</v>
      </c>
      <c r="AC25">
        <f t="shared" si="18"/>
        <v>20.368856520016024</v>
      </c>
    </row>
    <row r="26" spans="1:32" x14ac:dyDescent="0.2">
      <c r="A26">
        <v>6.25</v>
      </c>
      <c r="B26" s="39">
        <v>0.27660000000000001</v>
      </c>
      <c r="C26" s="39">
        <v>0.27639999999999998</v>
      </c>
      <c r="D26" s="39">
        <v>0.27810000000000001</v>
      </c>
      <c r="E26" s="33">
        <f t="shared" si="19"/>
        <v>4.7566666666666702E-2</v>
      </c>
      <c r="F26" s="33">
        <f>C26-$D$29</f>
        <v>4.7366666666666668E-2</v>
      </c>
      <c r="G26" s="33">
        <f t="shared" si="19"/>
        <v>4.9066666666666703E-2</v>
      </c>
      <c r="H26" s="33">
        <f t="shared" si="20"/>
        <v>4.8000000000000022E-2</v>
      </c>
      <c r="L26" s="5"/>
      <c r="M26" s="5"/>
      <c r="N26">
        <v>145</v>
      </c>
      <c r="O26" s="36" t="s">
        <v>83</v>
      </c>
      <c r="P26" s="36" t="s">
        <v>105</v>
      </c>
      <c r="Q26" s="40">
        <v>0.37080000000000002</v>
      </c>
      <c r="R26" s="40">
        <v>0.3705</v>
      </c>
      <c r="S26" s="40">
        <v>0.37540000000000001</v>
      </c>
      <c r="T26" s="33">
        <f t="shared" si="14"/>
        <v>0.14176666666666671</v>
      </c>
      <c r="U26" s="33">
        <f t="shared" si="14"/>
        <v>0.14146666666666668</v>
      </c>
      <c r="V26" s="33">
        <f t="shared" si="14"/>
        <v>0.1463666666666667</v>
      </c>
      <c r="W26" s="33">
        <f t="shared" si="15"/>
        <v>0.14320000000000002</v>
      </c>
      <c r="X26">
        <v>5.7999999999999996E-3</v>
      </c>
      <c r="Y26">
        <f t="shared" si="16"/>
        <v>24.689655172413797</v>
      </c>
      <c r="Z26">
        <f t="shared" si="17"/>
        <v>123.44827586206898</v>
      </c>
      <c r="AA26">
        <f t="shared" si="17"/>
        <v>617.24137931034488</v>
      </c>
      <c r="AB26">
        <v>22.400000000000546</v>
      </c>
      <c r="AC26">
        <f t="shared" si="18"/>
        <v>27.555418719211154</v>
      </c>
    </row>
    <row r="27" spans="1:32" x14ac:dyDescent="0.2">
      <c r="A27">
        <v>3.125</v>
      </c>
      <c r="B27" s="39">
        <v>0.25740000000000002</v>
      </c>
      <c r="C27" s="39">
        <v>0.25800000000000001</v>
      </c>
      <c r="D27" s="39">
        <v>0.25659999999999999</v>
      </c>
      <c r="E27" s="33">
        <f t="shared" si="19"/>
        <v>2.8366666666666707E-2</v>
      </c>
      <c r="F27" s="33">
        <f t="shared" si="19"/>
        <v>2.8966666666666696E-2</v>
      </c>
      <c r="G27" s="33">
        <f t="shared" si="19"/>
        <v>2.7566666666666684E-2</v>
      </c>
      <c r="H27" s="33">
        <f t="shared" si="20"/>
        <v>2.830000000000003E-2</v>
      </c>
      <c r="L27" s="5"/>
      <c r="M27" s="5"/>
      <c r="N27">
        <v>149</v>
      </c>
      <c r="O27" s="36" t="s">
        <v>84</v>
      </c>
      <c r="P27" s="36" t="s">
        <v>105</v>
      </c>
      <c r="Q27" s="40">
        <v>0.28029999999999999</v>
      </c>
      <c r="R27" s="40">
        <v>0.29170000000000001</v>
      </c>
      <c r="S27" s="40">
        <v>0.29849999999999999</v>
      </c>
      <c r="T27" s="33">
        <f t="shared" si="14"/>
        <v>5.1266666666666683E-2</v>
      </c>
      <c r="U27" s="33">
        <f t="shared" si="14"/>
        <v>6.2666666666666704E-2</v>
      </c>
      <c r="V27" s="33">
        <f t="shared" si="14"/>
        <v>6.9466666666666677E-2</v>
      </c>
      <c r="W27" s="33">
        <f t="shared" si="15"/>
        <v>6.1133333333333352E-2</v>
      </c>
      <c r="X27">
        <v>5.7999999999999996E-3</v>
      </c>
      <c r="Y27">
        <f t="shared" si="16"/>
        <v>10.540229885057474</v>
      </c>
      <c r="Z27">
        <f t="shared" si="17"/>
        <v>52.701149425287369</v>
      </c>
      <c r="AA27">
        <f t="shared" si="17"/>
        <v>263.50574712643686</v>
      </c>
      <c r="AB27">
        <v>22.399999999999636</v>
      </c>
      <c r="AC27">
        <f t="shared" si="18"/>
        <v>11.76364942528755</v>
      </c>
      <c r="AE27" s="79"/>
    </row>
    <row r="28" spans="1:32" x14ac:dyDescent="0.2">
      <c r="A28">
        <v>0</v>
      </c>
      <c r="B28" s="39">
        <v>0.22489999999999999</v>
      </c>
      <c r="C28" s="39">
        <v>0.2291</v>
      </c>
      <c r="D28" s="39">
        <v>0.2331</v>
      </c>
      <c r="E28" s="33">
        <f t="shared" si="19"/>
        <v>-4.1333333333333222E-3</v>
      </c>
      <c r="F28" s="33">
        <f t="shared" si="19"/>
        <v>6.666666666668708E-5</v>
      </c>
      <c r="G28" s="33">
        <f t="shared" si="19"/>
        <v>4.0666666666666906E-3</v>
      </c>
      <c r="H28" s="33">
        <f t="shared" si="20"/>
        <v>1.8503717077085941E-17</v>
      </c>
      <c r="L28" s="5"/>
      <c r="M28" s="5"/>
      <c r="O28" s="5"/>
      <c r="P28" s="5"/>
      <c r="Q28" s="5"/>
      <c r="R28" s="5"/>
    </row>
    <row r="29" spans="1:32" x14ac:dyDescent="0.2">
      <c r="B29" t="s">
        <v>85</v>
      </c>
      <c r="D29" s="33">
        <f>AVERAGE(B28:D28)</f>
        <v>0.22903333333333331</v>
      </c>
      <c r="L29" s="5"/>
      <c r="M29" s="5"/>
      <c r="N29" s="5"/>
      <c r="O29" s="5"/>
      <c r="P29" s="5"/>
      <c r="Q29" s="5"/>
      <c r="R29" s="5"/>
    </row>
    <row r="30" spans="1:32" x14ac:dyDescent="0.2">
      <c r="E30" s="34"/>
      <c r="F30" s="34"/>
      <c r="G30" s="34"/>
      <c r="H30" s="34"/>
      <c r="I30" s="34"/>
      <c r="J30" s="34"/>
      <c r="L30" s="5"/>
      <c r="M30" s="5"/>
      <c r="N30" s="5"/>
      <c r="O30" s="5"/>
      <c r="P30" s="5"/>
      <c r="Q30" s="5"/>
      <c r="R30" s="5"/>
    </row>
    <row r="31" spans="1:32" x14ac:dyDescent="0.2">
      <c r="E31" s="34"/>
      <c r="F31" s="34"/>
    </row>
    <row r="32" spans="1:32" x14ac:dyDescent="0.2">
      <c r="E32" s="34"/>
      <c r="F32" s="34"/>
    </row>
    <row r="34" spans="5:22" x14ac:dyDescent="0.2">
      <c r="E34" s="39"/>
      <c r="F34" s="39"/>
      <c r="G34" s="39"/>
      <c r="H34" s="39"/>
      <c r="I34" s="39"/>
      <c r="J34" s="39"/>
      <c r="Q34" s="40"/>
      <c r="R34" s="40"/>
      <c r="S34" s="40"/>
      <c r="T34" s="40"/>
      <c r="U34" s="40"/>
      <c r="V34" s="40"/>
    </row>
    <row r="35" spans="5:22" x14ac:dyDescent="0.2">
      <c r="E35" s="39"/>
      <c r="F35" s="39"/>
      <c r="J35" s="39"/>
      <c r="Q35" s="40"/>
      <c r="R35" s="40"/>
      <c r="S35" s="40"/>
      <c r="T35" s="40"/>
      <c r="U35" s="40"/>
      <c r="V35" s="40"/>
    </row>
    <row r="36" spans="5:22" x14ac:dyDescent="0.2">
      <c r="E36" s="39"/>
      <c r="F36" s="39"/>
      <c r="J36" s="39"/>
      <c r="Q36" s="40"/>
      <c r="R36" s="40"/>
      <c r="S36" s="40"/>
      <c r="T36" s="40"/>
      <c r="U36" s="40"/>
      <c r="V36" s="4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36"/>
  <sheetViews>
    <sheetView workbookViewId="0">
      <selection activeCell="B46" sqref="B46"/>
    </sheetView>
  </sheetViews>
  <sheetFormatPr defaultRowHeight="12.75" x14ac:dyDescent="0.2"/>
  <sheetData>
    <row r="1" spans="1:42" x14ac:dyDescent="0.2">
      <c r="C1" t="s">
        <v>6</v>
      </c>
      <c r="D1" t="s">
        <v>6</v>
      </c>
      <c r="E1" t="s">
        <v>6</v>
      </c>
      <c r="F1" t="s">
        <v>6</v>
      </c>
      <c r="G1" t="s">
        <v>6</v>
      </c>
      <c r="H1" t="s">
        <v>6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6</v>
      </c>
      <c r="P1" t="s">
        <v>6</v>
      </c>
      <c r="Q1" t="s">
        <v>6</v>
      </c>
      <c r="R1" t="s">
        <v>6</v>
      </c>
      <c r="S1" t="s">
        <v>6</v>
      </c>
      <c r="T1" t="s">
        <v>6</v>
      </c>
      <c r="U1" t="s">
        <v>6</v>
      </c>
      <c r="V1" t="s">
        <v>6</v>
      </c>
      <c r="W1" t="s">
        <v>6</v>
      </c>
      <c r="X1" t="s">
        <v>6</v>
      </c>
      <c r="Y1" t="s">
        <v>6</v>
      </c>
      <c r="Z1" t="s">
        <v>6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6</v>
      </c>
      <c r="AG1" t="s">
        <v>6</v>
      </c>
      <c r="AH1" t="s">
        <v>6</v>
      </c>
      <c r="AI1" t="s">
        <v>6</v>
      </c>
      <c r="AJ1" t="s">
        <v>6</v>
      </c>
      <c r="AK1" t="s">
        <v>6</v>
      </c>
      <c r="AL1" t="s">
        <v>6</v>
      </c>
      <c r="AM1" t="s">
        <v>6</v>
      </c>
      <c r="AN1" t="s">
        <v>6</v>
      </c>
      <c r="AO1" t="s">
        <v>6</v>
      </c>
      <c r="AP1" t="s">
        <v>6</v>
      </c>
    </row>
    <row r="2" spans="1:42" x14ac:dyDescent="0.2">
      <c r="A2" t="s">
        <v>7</v>
      </c>
      <c r="C2" s="1" t="s">
        <v>88</v>
      </c>
    </row>
    <row r="3" spans="1:42" x14ac:dyDescent="0.2">
      <c r="C3" s="41" t="s">
        <v>89</v>
      </c>
    </row>
    <row r="4" spans="1:42" x14ac:dyDescent="0.2">
      <c r="A4" s="48" t="s">
        <v>64</v>
      </c>
      <c r="C4" s="56" t="s">
        <v>90</v>
      </c>
    </row>
    <row r="6" spans="1:42" x14ac:dyDescent="0.2">
      <c r="A6" t="s">
        <v>59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</row>
    <row r="7" spans="1:42" x14ac:dyDescent="0.2">
      <c r="A7" t="s">
        <v>9</v>
      </c>
      <c r="B7" s="33">
        <v>5.2299999999999999E-2</v>
      </c>
      <c r="C7" s="33">
        <v>5.21E-2</v>
      </c>
      <c r="D7" s="33">
        <v>5.1400000000000001E-2</v>
      </c>
      <c r="E7" s="33">
        <v>5.1999999999999998E-2</v>
      </c>
      <c r="F7" s="33">
        <v>5.2699999999999997E-2</v>
      </c>
      <c r="G7" s="33">
        <v>5.1900000000000002E-2</v>
      </c>
      <c r="H7" s="33">
        <v>5.1700000000000003E-2</v>
      </c>
      <c r="I7" s="33">
        <v>5.5399999999999998E-2</v>
      </c>
      <c r="J7" s="33">
        <v>5.2499999999999998E-2</v>
      </c>
      <c r="K7" s="33">
        <v>5.2900000000000003E-2</v>
      </c>
      <c r="L7" s="33">
        <v>5.28E-2</v>
      </c>
      <c r="M7" s="33">
        <v>5.2699999999999997E-2</v>
      </c>
    </row>
    <row r="8" spans="1:42" x14ac:dyDescent="0.2">
      <c r="A8" t="s">
        <v>22</v>
      </c>
      <c r="B8" s="33">
        <v>5.2999999999999999E-2</v>
      </c>
      <c r="C8" s="57">
        <v>0.2661</v>
      </c>
      <c r="D8" s="58">
        <v>0.25409999999999999</v>
      </c>
      <c r="E8" s="58">
        <v>0.28000000000000003</v>
      </c>
      <c r="F8" s="58">
        <v>0.32129999999999997</v>
      </c>
      <c r="G8" s="58">
        <v>0.3841</v>
      </c>
      <c r="H8" s="58">
        <v>0.50139999999999996</v>
      </c>
      <c r="I8" s="58">
        <v>0.55179999999999996</v>
      </c>
      <c r="J8" s="58">
        <v>0.55320000000000003</v>
      </c>
      <c r="K8" s="59">
        <v>0.55530000000000002</v>
      </c>
      <c r="L8" s="60">
        <v>0.2369</v>
      </c>
      <c r="M8" s="33">
        <v>5.2400000000000002E-2</v>
      </c>
    </row>
    <row r="9" spans="1:42" x14ac:dyDescent="0.2">
      <c r="A9" t="s">
        <v>26</v>
      </c>
      <c r="B9" s="33">
        <v>5.2200000000000003E-2</v>
      </c>
      <c r="C9" s="61">
        <v>0.24060000000000001</v>
      </c>
      <c r="D9" s="46">
        <v>0.2661</v>
      </c>
      <c r="E9" s="46">
        <v>0.28899999999999998</v>
      </c>
      <c r="F9" s="46">
        <v>0.31690000000000002</v>
      </c>
      <c r="G9" s="46">
        <v>0.39529999999999998</v>
      </c>
      <c r="H9" s="46">
        <v>0.49309999999999998</v>
      </c>
      <c r="I9" s="46">
        <v>0.49640000000000001</v>
      </c>
      <c r="J9" s="46">
        <v>0.55189999999999995</v>
      </c>
      <c r="K9" s="62">
        <v>0.65769999999999995</v>
      </c>
      <c r="L9" s="63">
        <v>0.24030000000000001</v>
      </c>
      <c r="M9" s="33">
        <v>5.2999999999999999E-2</v>
      </c>
    </row>
    <row r="10" spans="1:42" x14ac:dyDescent="0.2">
      <c r="A10" t="s">
        <v>30</v>
      </c>
      <c r="B10" s="33">
        <v>5.3499999999999999E-2</v>
      </c>
      <c r="C10" s="64">
        <v>0.2397</v>
      </c>
      <c r="D10" s="65">
        <v>0.2606</v>
      </c>
      <c r="E10" s="65">
        <v>0.28129999999999999</v>
      </c>
      <c r="F10" s="65">
        <v>0.32100000000000001</v>
      </c>
      <c r="G10" s="65">
        <v>0.39069999999999999</v>
      </c>
      <c r="H10" s="65">
        <v>0.4854</v>
      </c>
      <c r="I10" s="65">
        <v>0.50570000000000004</v>
      </c>
      <c r="J10" s="65">
        <v>0.54849999999999999</v>
      </c>
      <c r="K10" s="66">
        <v>0.37080000000000002</v>
      </c>
      <c r="L10" s="63">
        <v>0.23380000000000001</v>
      </c>
      <c r="M10" s="33">
        <v>5.3499999999999999E-2</v>
      </c>
    </row>
    <row r="11" spans="1:42" x14ac:dyDescent="0.2">
      <c r="A11" t="s">
        <v>34</v>
      </c>
      <c r="B11" s="33">
        <v>5.28E-2</v>
      </c>
      <c r="C11" s="67">
        <v>0.30980000000000002</v>
      </c>
      <c r="D11" s="68">
        <v>0.32279999999999998</v>
      </c>
      <c r="E11" s="68">
        <v>0.31019999999999998</v>
      </c>
      <c r="F11" s="68">
        <v>0.36</v>
      </c>
      <c r="G11" s="68">
        <v>0.3276</v>
      </c>
      <c r="H11" s="69">
        <v>0.33779999999999999</v>
      </c>
      <c r="I11" s="67">
        <v>0.25030000000000002</v>
      </c>
      <c r="J11" s="68">
        <v>0.25030000000000002</v>
      </c>
      <c r="K11" s="68">
        <v>0.25829999999999997</v>
      </c>
      <c r="L11" s="70">
        <v>5.2699999999999997E-2</v>
      </c>
      <c r="M11" s="33">
        <v>5.2999999999999999E-2</v>
      </c>
      <c r="O11" s="56" t="s">
        <v>91</v>
      </c>
    </row>
    <row r="12" spans="1:42" x14ac:dyDescent="0.2">
      <c r="A12" t="s">
        <v>38</v>
      </c>
      <c r="B12" s="33">
        <v>5.1999999999999998E-2</v>
      </c>
      <c r="C12" s="71">
        <v>0.30919999999999997</v>
      </c>
      <c r="D12" s="50">
        <v>0.32419999999999999</v>
      </c>
      <c r="E12" s="50">
        <v>0.32350000000000001</v>
      </c>
      <c r="F12" s="50">
        <v>0.36070000000000002</v>
      </c>
      <c r="G12" s="50">
        <v>0.33040000000000003</v>
      </c>
      <c r="H12" s="72">
        <v>0.34460000000000002</v>
      </c>
      <c r="I12" s="71">
        <v>0.2505</v>
      </c>
      <c r="J12" s="50">
        <v>0.2525</v>
      </c>
      <c r="K12" s="50">
        <v>0.25800000000000001</v>
      </c>
      <c r="L12" s="73">
        <v>5.3100000000000001E-2</v>
      </c>
      <c r="M12" s="33">
        <v>5.2400000000000002E-2</v>
      </c>
      <c r="O12" s="56" t="s">
        <v>92</v>
      </c>
    </row>
    <row r="13" spans="1:42" x14ac:dyDescent="0.2">
      <c r="A13" t="s">
        <v>42</v>
      </c>
      <c r="B13" s="33">
        <v>5.1700000000000003E-2</v>
      </c>
      <c r="C13" s="74">
        <v>0.30890000000000001</v>
      </c>
      <c r="D13" s="75">
        <v>0.32519999999999999</v>
      </c>
      <c r="E13" s="75">
        <v>0.31979999999999997</v>
      </c>
      <c r="F13" s="75">
        <v>0.35489999999999999</v>
      </c>
      <c r="G13" s="75">
        <v>0.32290000000000002</v>
      </c>
      <c r="H13" s="76">
        <v>0.33789999999999998</v>
      </c>
      <c r="I13" s="74">
        <v>0.2505</v>
      </c>
      <c r="J13" s="75">
        <v>0.25990000000000002</v>
      </c>
      <c r="K13" s="75">
        <v>0.25640000000000002</v>
      </c>
      <c r="L13" s="73">
        <v>5.2699999999999997E-2</v>
      </c>
      <c r="M13" s="33">
        <v>5.1999999999999998E-2</v>
      </c>
    </row>
    <row r="14" spans="1:42" x14ac:dyDescent="0.2">
      <c r="A14" t="s">
        <v>46</v>
      </c>
      <c r="B14" s="33">
        <v>5.21E-2</v>
      </c>
      <c r="C14" s="33">
        <v>5.2400000000000002E-2</v>
      </c>
      <c r="D14" s="33">
        <v>5.2999999999999999E-2</v>
      </c>
      <c r="E14" s="33">
        <v>5.3400000000000003E-2</v>
      </c>
      <c r="F14" s="33">
        <v>5.28E-2</v>
      </c>
      <c r="G14" s="33">
        <v>5.28E-2</v>
      </c>
      <c r="H14" s="33">
        <v>5.28E-2</v>
      </c>
      <c r="I14" s="33">
        <v>5.33E-2</v>
      </c>
      <c r="J14" s="33">
        <v>5.3800000000000001E-2</v>
      </c>
      <c r="K14" s="33">
        <v>5.4600000000000003E-2</v>
      </c>
      <c r="L14" s="33">
        <v>5.2200000000000003E-2</v>
      </c>
      <c r="M14" s="33">
        <v>5.2600000000000001E-2</v>
      </c>
    </row>
    <row r="16" spans="1:42" x14ac:dyDescent="0.2">
      <c r="A16" s="48" t="s">
        <v>60</v>
      </c>
    </row>
    <row r="17" spans="1:15" x14ac:dyDescent="0.2">
      <c r="A17" t="s">
        <v>59</v>
      </c>
      <c r="B17">
        <v>1</v>
      </c>
      <c r="C17">
        <v>2</v>
      </c>
      <c r="D17">
        <v>3</v>
      </c>
      <c r="E17">
        <v>4</v>
      </c>
      <c r="F17">
        <v>5</v>
      </c>
      <c r="G17">
        <v>6</v>
      </c>
      <c r="H17">
        <v>7</v>
      </c>
      <c r="I17">
        <v>8</v>
      </c>
      <c r="J17">
        <v>9</v>
      </c>
      <c r="K17">
        <v>10</v>
      </c>
      <c r="L17">
        <v>11</v>
      </c>
      <c r="M17">
        <v>12</v>
      </c>
    </row>
    <row r="18" spans="1:15" x14ac:dyDescent="0.2">
      <c r="A18" t="s">
        <v>9</v>
      </c>
      <c r="B18" s="33">
        <v>5.4600000000000003E-2</v>
      </c>
      <c r="C18" s="33">
        <v>5.2200000000000003E-2</v>
      </c>
      <c r="D18" s="33">
        <v>5.1700000000000003E-2</v>
      </c>
      <c r="E18" s="33">
        <v>5.2299999999999999E-2</v>
      </c>
      <c r="F18" s="33">
        <v>5.5E-2</v>
      </c>
      <c r="G18" s="33">
        <v>6.0900000000000003E-2</v>
      </c>
      <c r="H18" s="33">
        <v>5.5100000000000003E-2</v>
      </c>
      <c r="I18" s="33">
        <v>5.2200000000000003E-2</v>
      </c>
      <c r="J18" s="33">
        <v>5.4699999999999999E-2</v>
      </c>
      <c r="K18" s="33">
        <v>5.2499999999999998E-2</v>
      </c>
      <c r="L18" s="33">
        <v>5.2699999999999997E-2</v>
      </c>
      <c r="M18" s="33">
        <v>5.2200000000000003E-2</v>
      </c>
    </row>
    <row r="19" spans="1:15" x14ac:dyDescent="0.2">
      <c r="A19" t="s">
        <v>22</v>
      </c>
      <c r="B19" s="33">
        <v>5.2200000000000003E-2</v>
      </c>
      <c r="C19" s="57">
        <v>0.25159999999999999</v>
      </c>
      <c r="D19" s="58">
        <v>0.2676</v>
      </c>
      <c r="E19" s="58">
        <v>0.28599999999999998</v>
      </c>
      <c r="F19" s="58">
        <v>0.32669999999999999</v>
      </c>
      <c r="G19" s="58">
        <v>0.39479999999999998</v>
      </c>
      <c r="H19" s="58">
        <v>0.50080000000000002</v>
      </c>
      <c r="I19" s="58">
        <v>0.54730000000000001</v>
      </c>
      <c r="J19" s="58">
        <v>0.54890000000000005</v>
      </c>
      <c r="K19" s="59">
        <v>0.5504</v>
      </c>
      <c r="L19" s="60">
        <v>0.23780000000000001</v>
      </c>
      <c r="M19" s="33">
        <v>5.2499999999999998E-2</v>
      </c>
    </row>
    <row r="20" spans="1:15" x14ac:dyDescent="0.2">
      <c r="A20" t="s">
        <v>26</v>
      </c>
      <c r="B20" s="33">
        <v>5.3400000000000003E-2</v>
      </c>
      <c r="C20" s="61">
        <v>0.24729999999999999</v>
      </c>
      <c r="D20" s="46">
        <v>0.26919999999999999</v>
      </c>
      <c r="E20" s="46">
        <v>0.28820000000000001</v>
      </c>
      <c r="F20" s="46">
        <v>0.31819999999999998</v>
      </c>
      <c r="G20" s="46">
        <v>0.39150000000000001</v>
      </c>
      <c r="H20" s="46">
        <v>0.50309999999999999</v>
      </c>
      <c r="I20" s="46">
        <v>0.54020000000000001</v>
      </c>
      <c r="J20" s="46">
        <v>0.54279999999999995</v>
      </c>
      <c r="K20" s="62">
        <v>0.5524</v>
      </c>
      <c r="L20" s="63">
        <v>0.24299999999999999</v>
      </c>
      <c r="M20" s="33">
        <v>5.3199999999999997E-2</v>
      </c>
    </row>
    <row r="21" spans="1:15" x14ac:dyDescent="0.2">
      <c r="A21" t="s">
        <v>30</v>
      </c>
      <c r="B21" s="33">
        <v>5.4100000000000002E-2</v>
      </c>
      <c r="C21" s="64">
        <v>0.2475</v>
      </c>
      <c r="D21" s="65">
        <v>0.26400000000000001</v>
      </c>
      <c r="E21" s="65">
        <v>0.2853</v>
      </c>
      <c r="F21" s="65">
        <v>0.31900000000000001</v>
      </c>
      <c r="G21" s="65">
        <v>0.39579999999999999</v>
      </c>
      <c r="H21" s="65">
        <v>0.50209999999999999</v>
      </c>
      <c r="I21" s="65">
        <v>0.54659999999999997</v>
      </c>
      <c r="J21" s="65">
        <v>0.54569999999999996</v>
      </c>
      <c r="K21" s="66">
        <v>0.55010000000000003</v>
      </c>
      <c r="L21" s="77">
        <v>0.24260000000000001</v>
      </c>
      <c r="M21" s="33">
        <v>5.3400000000000003E-2</v>
      </c>
    </row>
    <row r="22" spans="1:15" x14ac:dyDescent="0.2">
      <c r="A22" t="s">
        <v>34</v>
      </c>
      <c r="B22" s="33">
        <v>5.3699999999999998E-2</v>
      </c>
      <c r="C22" s="67">
        <v>0.34360000000000002</v>
      </c>
      <c r="D22" s="68">
        <v>0.33189999999999997</v>
      </c>
      <c r="E22" s="68">
        <v>0.35089999999999999</v>
      </c>
      <c r="F22" s="68">
        <v>0.3569</v>
      </c>
      <c r="G22" s="68">
        <v>0.33639999999999998</v>
      </c>
      <c r="H22" s="69">
        <v>0.39560000000000001</v>
      </c>
      <c r="I22" s="67">
        <v>0.25490000000000002</v>
      </c>
      <c r="J22" s="68">
        <v>0.2485</v>
      </c>
      <c r="K22" s="69">
        <v>0.2475</v>
      </c>
      <c r="L22" s="33">
        <v>5.2900000000000003E-2</v>
      </c>
      <c r="M22" s="33">
        <v>5.4300000000000001E-2</v>
      </c>
      <c r="O22" s="56" t="s">
        <v>93</v>
      </c>
    </row>
    <row r="23" spans="1:15" x14ac:dyDescent="0.2">
      <c r="A23" t="s">
        <v>38</v>
      </c>
      <c r="B23" s="33">
        <v>5.3600000000000002E-2</v>
      </c>
      <c r="C23" s="71">
        <v>0.35199999999999998</v>
      </c>
      <c r="D23" s="50">
        <v>0.33710000000000001</v>
      </c>
      <c r="E23" s="50">
        <v>0.34949999999999998</v>
      </c>
      <c r="F23" s="50">
        <v>0.36109999999999998</v>
      </c>
      <c r="G23" s="50">
        <v>0.33789999999999998</v>
      </c>
      <c r="H23" s="72">
        <v>0.40920000000000001</v>
      </c>
      <c r="I23" s="71">
        <v>0.25369999999999998</v>
      </c>
      <c r="J23" s="50">
        <v>0.24460000000000001</v>
      </c>
      <c r="K23" s="72">
        <v>0.24940000000000001</v>
      </c>
      <c r="L23" s="33">
        <v>9.4E-2</v>
      </c>
      <c r="M23" s="33">
        <v>5.1900000000000002E-2</v>
      </c>
      <c r="O23" s="56" t="s">
        <v>92</v>
      </c>
    </row>
    <row r="24" spans="1:15" x14ac:dyDescent="0.2">
      <c r="A24" t="s">
        <v>42</v>
      </c>
      <c r="B24" s="33">
        <v>5.16E-2</v>
      </c>
      <c r="C24" s="71">
        <v>0.35139999999999999</v>
      </c>
      <c r="D24" s="50">
        <v>0.33739999999999998</v>
      </c>
      <c r="E24" s="50">
        <v>0.35249999999999998</v>
      </c>
      <c r="F24" s="50">
        <v>0.3599</v>
      </c>
      <c r="G24" s="50">
        <v>0.3362</v>
      </c>
      <c r="H24" s="72">
        <v>0.40300000000000002</v>
      </c>
      <c r="I24" s="71">
        <v>0.25609999999999999</v>
      </c>
      <c r="J24" s="50">
        <v>0.24940000000000001</v>
      </c>
      <c r="K24" s="72">
        <v>0.24909999999999999</v>
      </c>
      <c r="L24" s="33">
        <v>5.3600000000000002E-2</v>
      </c>
      <c r="M24" s="33">
        <v>5.21E-2</v>
      </c>
    </row>
    <row r="25" spans="1:15" x14ac:dyDescent="0.2">
      <c r="A25" t="s">
        <v>46</v>
      </c>
      <c r="B25" s="33">
        <v>5.2400000000000002E-2</v>
      </c>
      <c r="C25" s="78">
        <v>5.28E-2</v>
      </c>
      <c r="D25" s="78">
        <v>5.3499999999999999E-2</v>
      </c>
      <c r="E25" s="78">
        <v>5.2699999999999997E-2</v>
      </c>
      <c r="F25" s="78">
        <v>5.2200000000000003E-2</v>
      </c>
      <c r="G25" s="78">
        <v>5.5199999999999999E-2</v>
      </c>
      <c r="H25" s="78">
        <v>5.2699999999999997E-2</v>
      </c>
      <c r="I25" s="78">
        <v>5.3800000000000001E-2</v>
      </c>
      <c r="J25" s="78">
        <v>5.3999999999999999E-2</v>
      </c>
      <c r="K25" s="78">
        <v>5.33E-2</v>
      </c>
      <c r="L25" s="33">
        <v>5.33E-2</v>
      </c>
      <c r="M25" s="33">
        <v>5.2900000000000003E-2</v>
      </c>
    </row>
    <row r="27" spans="1:15" x14ac:dyDescent="0.2">
      <c r="A27" s="48" t="s">
        <v>94</v>
      </c>
    </row>
    <row r="28" spans="1:15" x14ac:dyDescent="0.2">
      <c r="A28" t="s">
        <v>59</v>
      </c>
      <c r="B28">
        <v>1</v>
      </c>
      <c r="C28">
        <v>2</v>
      </c>
      <c r="D28">
        <v>3</v>
      </c>
      <c r="E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</row>
    <row r="29" spans="1:15" x14ac:dyDescent="0.2">
      <c r="A29" t="s">
        <v>9</v>
      </c>
      <c r="B29" s="33">
        <v>5.1900000000000002E-2</v>
      </c>
      <c r="C29" s="33">
        <v>5.21E-2</v>
      </c>
      <c r="D29" s="33">
        <v>5.28E-2</v>
      </c>
      <c r="E29" s="33">
        <v>5.2900000000000003E-2</v>
      </c>
      <c r="F29" s="33">
        <v>5.1700000000000003E-2</v>
      </c>
      <c r="G29" s="33">
        <v>5.2400000000000002E-2</v>
      </c>
      <c r="H29" s="33">
        <v>5.3199999999999997E-2</v>
      </c>
      <c r="I29" s="33">
        <v>5.1900000000000002E-2</v>
      </c>
      <c r="J29" s="33">
        <v>5.2400000000000002E-2</v>
      </c>
      <c r="K29" s="33">
        <v>5.3100000000000001E-2</v>
      </c>
      <c r="L29" s="33">
        <v>5.2400000000000002E-2</v>
      </c>
      <c r="M29" s="33">
        <v>5.1999999999999998E-2</v>
      </c>
      <c r="O29" s="56" t="s">
        <v>95</v>
      </c>
    </row>
    <row r="30" spans="1:15" x14ac:dyDescent="0.2">
      <c r="A30" t="s">
        <v>22</v>
      </c>
      <c r="B30" s="33">
        <v>5.1799999999999999E-2</v>
      </c>
      <c r="C30" s="57">
        <v>0.24590000000000001</v>
      </c>
      <c r="D30" s="58">
        <v>0.2722</v>
      </c>
      <c r="E30" s="58">
        <v>0.28739999999999999</v>
      </c>
      <c r="F30" s="58">
        <v>0.32540000000000002</v>
      </c>
      <c r="G30" s="58">
        <v>0.39879999999999999</v>
      </c>
      <c r="H30" s="58">
        <v>0.5131</v>
      </c>
      <c r="I30" s="58">
        <v>0.55979999999999996</v>
      </c>
      <c r="J30" s="58">
        <v>0.55740000000000001</v>
      </c>
      <c r="K30" s="59">
        <v>0.55310000000000004</v>
      </c>
      <c r="L30" s="60">
        <v>0.24460000000000001</v>
      </c>
      <c r="M30" s="33">
        <v>5.1700000000000003E-2</v>
      </c>
    </row>
    <row r="31" spans="1:15" x14ac:dyDescent="0.2">
      <c r="A31" t="s">
        <v>26</v>
      </c>
      <c r="B31" s="33">
        <v>5.11E-2</v>
      </c>
      <c r="C31" s="61">
        <v>0.2482</v>
      </c>
      <c r="D31" s="46">
        <v>0.2702</v>
      </c>
      <c r="E31" s="46">
        <v>0.28989999999999999</v>
      </c>
      <c r="F31" s="46">
        <v>0.33510000000000001</v>
      </c>
      <c r="G31" s="46">
        <v>0.3967</v>
      </c>
      <c r="H31" s="46">
        <v>0.50670000000000004</v>
      </c>
      <c r="I31" s="46">
        <v>0.55820000000000003</v>
      </c>
      <c r="J31" s="46">
        <v>0.55889999999999995</v>
      </c>
      <c r="K31" s="62">
        <v>0.55420000000000003</v>
      </c>
      <c r="L31" s="63">
        <v>0.246</v>
      </c>
      <c r="M31" s="33">
        <v>5.1900000000000002E-2</v>
      </c>
    </row>
    <row r="32" spans="1:15" x14ac:dyDescent="0.2">
      <c r="A32" t="s">
        <v>30</v>
      </c>
      <c r="B32" s="33">
        <v>5.2699999999999997E-2</v>
      </c>
      <c r="C32" s="64">
        <v>0.24790000000000001</v>
      </c>
      <c r="D32" s="65">
        <v>0.26719999999999999</v>
      </c>
      <c r="E32" s="65">
        <v>0.28639999999999999</v>
      </c>
      <c r="F32" s="65">
        <v>0.32619999999999999</v>
      </c>
      <c r="G32" s="65">
        <v>0.39169999999999999</v>
      </c>
      <c r="H32" s="65">
        <v>0.50729999999999997</v>
      </c>
      <c r="I32" s="65">
        <v>0.55559999999999998</v>
      </c>
      <c r="J32" s="65">
        <v>0.56389999999999996</v>
      </c>
      <c r="K32" s="66">
        <v>0.55420000000000003</v>
      </c>
      <c r="L32" s="77">
        <v>0.24529999999999999</v>
      </c>
      <c r="M32" s="33">
        <v>5.2699999999999997E-2</v>
      </c>
    </row>
    <row r="33" spans="1:13" x14ac:dyDescent="0.2">
      <c r="A33" t="s">
        <v>34</v>
      </c>
      <c r="B33" s="33">
        <v>5.21E-2</v>
      </c>
      <c r="C33" s="67">
        <v>0.37690000000000001</v>
      </c>
      <c r="D33" s="68">
        <v>0.37980000000000003</v>
      </c>
      <c r="E33" s="68">
        <v>0.42309999999999998</v>
      </c>
      <c r="F33" s="68">
        <v>0.35060000000000002</v>
      </c>
      <c r="G33" s="68">
        <v>0.31580000000000003</v>
      </c>
      <c r="H33" s="69">
        <v>0.34960000000000002</v>
      </c>
      <c r="I33" s="33">
        <v>5.1900000000000002E-2</v>
      </c>
      <c r="J33" s="33">
        <v>5.21E-2</v>
      </c>
      <c r="K33" s="33">
        <v>5.21E-2</v>
      </c>
      <c r="L33" s="33">
        <v>5.2699999999999997E-2</v>
      </c>
      <c r="M33" s="33">
        <v>5.2600000000000001E-2</v>
      </c>
    </row>
    <row r="34" spans="1:13" x14ac:dyDescent="0.2">
      <c r="A34" t="s">
        <v>38</v>
      </c>
      <c r="B34" s="33">
        <v>5.28E-2</v>
      </c>
      <c r="C34" s="71">
        <v>0.36959999999999998</v>
      </c>
      <c r="D34" s="50">
        <v>0.38300000000000001</v>
      </c>
      <c r="E34" s="50">
        <v>0.42980000000000002</v>
      </c>
      <c r="F34" s="50">
        <v>0.34799999999999998</v>
      </c>
      <c r="G34" s="50">
        <v>0.31240000000000001</v>
      </c>
      <c r="H34" s="72">
        <v>0.35560000000000003</v>
      </c>
      <c r="I34" s="33">
        <v>5.1700000000000003E-2</v>
      </c>
      <c r="J34" s="33">
        <v>5.1799999999999999E-2</v>
      </c>
      <c r="K34" s="33">
        <v>5.21E-2</v>
      </c>
      <c r="L34" s="33">
        <v>5.1999999999999998E-2</v>
      </c>
      <c r="M34" s="33">
        <v>5.21E-2</v>
      </c>
    </row>
    <row r="35" spans="1:13" x14ac:dyDescent="0.2">
      <c r="A35" t="s">
        <v>42</v>
      </c>
      <c r="B35" s="33">
        <v>5.16E-2</v>
      </c>
      <c r="C35" s="74">
        <v>0.36820000000000003</v>
      </c>
      <c r="D35" s="75">
        <v>0.38100000000000001</v>
      </c>
      <c r="E35" s="75">
        <v>0.43159999999999998</v>
      </c>
      <c r="F35" s="75">
        <v>0.3538</v>
      </c>
      <c r="G35" s="75">
        <v>0.31730000000000003</v>
      </c>
      <c r="H35" s="76">
        <v>0.35639999999999999</v>
      </c>
      <c r="I35" s="33">
        <v>5.1799999999999999E-2</v>
      </c>
      <c r="J35" s="33">
        <v>5.1900000000000002E-2</v>
      </c>
      <c r="K35" s="33">
        <v>5.1900000000000002E-2</v>
      </c>
      <c r="L35" s="33">
        <v>5.21E-2</v>
      </c>
      <c r="M35" s="33">
        <v>5.1799999999999999E-2</v>
      </c>
    </row>
    <row r="36" spans="1:13" x14ac:dyDescent="0.2">
      <c r="A36" t="s">
        <v>46</v>
      </c>
      <c r="B36" s="33">
        <v>5.16E-2</v>
      </c>
      <c r="C36" s="33">
        <v>5.1299999999999998E-2</v>
      </c>
      <c r="D36" s="33">
        <v>5.2400000000000002E-2</v>
      </c>
      <c r="E36" s="33">
        <v>5.3100000000000001E-2</v>
      </c>
      <c r="F36" s="33">
        <v>5.1400000000000001E-2</v>
      </c>
      <c r="G36" s="33">
        <v>5.1499999999999997E-2</v>
      </c>
      <c r="H36" s="33">
        <v>5.1999999999999998E-2</v>
      </c>
      <c r="I36" s="33">
        <v>5.1900000000000002E-2</v>
      </c>
      <c r="J36" s="33">
        <v>5.33E-2</v>
      </c>
      <c r="K36" s="33">
        <v>5.2400000000000002E-2</v>
      </c>
      <c r="L36" s="33">
        <v>5.21E-2</v>
      </c>
      <c r="M36" s="33">
        <v>5.3199999999999997E-2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4"/>
  <sheetViews>
    <sheetView topLeftCell="F1" workbookViewId="0">
      <selection activeCell="AD1" sqref="AD1:AE1048576"/>
    </sheetView>
  </sheetViews>
  <sheetFormatPr defaultRowHeight="12.75" x14ac:dyDescent="0.2"/>
  <sheetData>
    <row r="1" spans="1:32" x14ac:dyDescent="0.2">
      <c r="A1" s="36" t="s">
        <v>96</v>
      </c>
      <c r="F1" s="36" t="s">
        <v>102</v>
      </c>
    </row>
    <row r="2" spans="1:32" x14ac:dyDescent="0.2">
      <c r="A2" s="51" t="s">
        <v>64</v>
      </c>
    </row>
    <row r="3" spans="1:32" ht="89.25" x14ac:dyDescent="0.2">
      <c r="A3" s="43" t="s">
        <v>65</v>
      </c>
      <c r="B3" t="s">
        <v>66</v>
      </c>
      <c r="E3" t="s">
        <v>67</v>
      </c>
      <c r="H3" t="s">
        <v>68</v>
      </c>
      <c r="N3" s="43" t="s">
        <v>69</v>
      </c>
      <c r="O3" s="43" t="s">
        <v>107</v>
      </c>
      <c r="P3" s="43"/>
      <c r="Q3" s="43" t="s">
        <v>70</v>
      </c>
      <c r="R3" s="43"/>
      <c r="S3" s="43"/>
      <c r="T3" s="43" t="s">
        <v>71</v>
      </c>
      <c r="U3" s="43"/>
      <c r="V3" s="43"/>
      <c r="W3" s="43" t="s">
        <v>72</v>
      </c>
      <c r="X3" s="43" t="s">
        <v>73</v>
      </c>
      <c r="Y3" s="43" t="s">
        <v>74</v>
      </c>
      <c r="Z3" s="43" t="s">
        <v>75</v>
      </c>
      <c r="AA3" s="43" t="s">
        <v>76</v>
      </c>
      <c r="AB3" s="43" t="s">
        <v>77</v>
      </c>
      <c r="AC3" s="43" t="s">
        <v>78</v>
      </c>
      <c r="AD3" s="44"/>
      <c r="AE3" s="5"/>
      <c r="AF3" s="5"/>
    </row>
    <row r="4" spans="1:32" x14ac:dyDescent="0.2">
      <c r="A4" s="45">
        <v>100</v>
      </c>
      <c r="B4" s="46">
        <v>0.55179999999999996</v>
      </c>
      <c r="C4" s="46">
        <v>0.49640000000000001</v>
      </c>
      <c r="D4" s="46">
        <v>0.50570000000000004</v>
      </c>
      <c r="E4" s="33">
        <f>B4-$D$11</f>
        <v>0.30299999999999994</v>
      </c>
      <c r="F4" s="33">
        <f t="shared" ref="F4:G10" si="0">C4-$D$11</f>
        <v>0.24759999999999999</v>
      </c>
      <c r="G4" s="33">
        <f t="shared" si="0"/>
        <v>0.25690000000000002</v>
      </c>
      <c r="H4" s="47">
        <f>AVERAGE(E4:G4)</f>
        <v>0.26916666666666667</v>
      </c>
      <c r="N4">
        <v>127</v>
      </c>
      <c r="O4" s="36" t="s">
        <v>79</v>
      </c>
      <c r="P4" s="48" t="s">
        <v>98</v>
      </c>
      <c r="Q4" s="56">
        <v>0.30980000000000002</v>
      </c>
      <c r="R4" s="56">
        <v>0.30919999999999997</v>
      </c>
      <c r="S4" s="56">
        <v>0.30890000000000001</v>
      </c>
      <c r="T4" s="33">
        <f t="shared" ref="T4:V9" si="1">Q4-$D$11</f>
        <v>6.0999999999999999E-2</v>
      </c>
      <c r="U4" s="33">
        <f t="shared" si="1"/>
        <v>6.0399999999999954E-2</v>
      </c>
      <c r="V4" s="33">
        <f t="shared" si="1"/>
        <v>6.0099999999999987E-2</v>
      </c>
      <c r="W4" s="33">
        <f t="shared" ref="W4:W9" si="2">AVERAGE(T4:V4)</f>
        <v>6.0499999999999977E-2</v>
      </c>
      <c r="X4">
        <v>5.1000000000000004E-3</v>
      </c>
      <c r="Y4">
        <f t="shared" ref="Y4:Y9" si="3">W4/X4</f>
        <v>11.862745098039211</v>
      </c>
      <c r="Z4">
        <f t="shared" ref="Z4:Z9" si="4">Y4*50</f>
        <v>593.13725490196055</v>
      </c>
      <c r="AA4">
        <f t="shared" ref="AA4:AA9" si="5">Z4*5</f>
        <v>2965.6862745098028</v>
      </c>
      <c r="AB4">
        <v>9.3000000000000007</v>
      </c>
      <c r="AC4">
        <f t="shared" ref="AC4:AC9" si="6">AA4/AB4</f>
        <v>318.89099725911854</v>
      </c>
      <c r="AD4" s="49"/>
      <c r="AE4" s="49"/>
      <c r="AF4" s="5"/>
    </row>
    <row r="5" spans="1:32" x14ac:dyDescent="0.2">
      <c r="A5">
        <v>50</v>
      </c>
      <c r="B5" s="46">
        <v>0.50139999999999996</v>
      </c>
      <c r="C5" s="46">
        <v>0.49309999999999998</v>
      </c>
      <c r="D5" s="46">
        <v>0.4854</v>
      </c>
      <c r="E5" s="33">
        <f t="shared" ref="E5:E10" si="7">B5-$D$11</f>
        <v>0.25259999999999994</v>
      </c>
      <c r="F5" s="33">
        <f t="shared" si="0"/>
        <v>0.24429999999999996</v>
      </c>
      <c r="G5" s="33">
        <f t="shared" si="0"/>
        <v>0.23659999999999998</v>
      </c>
      <c r="H5" s="33">
        <f t="shared" ref="H5:H10" si="8">AVERAGE(E5:G5)</f>
        <v>0.24449999999999994</v>
      </c>
      <c r="N5">
        <v>131</v>
      </c>
      <c r="O5" s="36" t="s">
        <v>80</v>
      </c>
      <c r="P5" t="s">
        <v>98</v>
      </c>
      <c r="Q5" s="56">
        <v>0.32279999999999998</v>
      </c>
      <c r="R5" s="56">
        <v>0.32419999999999999</v>
      </c>
      <c r="S5" s="56">
        <v>0.32519999999999999</v>
      </c>
      <c r="T5" s="33">
        <f t="shared" si="1"/>
        <v>7.3999999999999955E-2</v>
      </c>
      <c r="U5" s="33">
        <f t="shared" si="1"/>
        <v>7.5399999999999967E-2</v>
      </c>
      <c r="V5" s="33">
        <f t="shared" si="1"/>
        <v>7.6399999999999968E-2</v>
      </c>
      <c r="W5" s="33">
        <f t="shared" si="2"/>
        <v>7.5266666666666635E-2</v>
      </c>
      <c r="X5">
        <v>5.1000000000000004E-3</v>
      </c>
      <c r="Y5">
        <f t="shared" si="3"/>
        <v>14.758169934640515</v>
      </c>
      <c r="Z5">
        <f t="shared" si="4"/>
        <v>737.9084967320257</v>
      </c>
      <c r="AA5">
        <f t="shared" si="5"/>
        <v>3689.5424836601287</v>
      </c>
      <c r="AB5">
        <v>9</v>
      </c>
      <c r="AC5">
        <f t="shared" si="6"/>
        <v>409.94916485112543</v>
      </c>
      <c r="AD5" s="79"/>
      <c r="AE5" s="79"/>
      <c r="AF5" s="5"/>
    </row>
    <row r="6" spans="1:32" x14ac:dyDescent="0.2">
      <c r="A6">
        <v>25</v>
      </c>
      <c r="B6" s="46">
        <v>0.3841</v>
      </c>
      <c r="C6" s="46">
        <v>0.39529999999999998</v>
      </c>
      <c r="D6" s="46">
        <v>0.39069999999999999</v>
      </c>
      <c r="E6" s="33">
        <f t="shared" si="7"/>
        <v>0.13529999999999998</v>
      </c>
      <c r="F6" s="33">
        <f t="shared" si="0"/>
        <v>0.14649999999999996</v>
      </c>
      <c r="G6" s="33">
        <f t="shared" si="0"/>
        <v>0.14189999999999997</v>
      </c>
      <c r="H6" s="33">
        <f t="shared" si="8"/>
        <v>0.14123333333333329</v>
      </c>
      <c r="N6">
        <v>135</v>
      </c>
      <c r="O6" s="36" t="s">
        <v>81</v>
      </c>
      <c r="P6" t="s">
        <v>98</v>
      </c>
      <c r="Q6" s="56">
        <v>0.31019999999999998</v>
      </c>
      <c r="R6" s="56">
        <v>0.32350000000000001</v>
      </c>
      <c r="S6" s="56">
        <v>0.31979999999999997</v>
      </c>
      <c r="T6" s="33">
        <f t="shared" si="1"/>
        <v>6.1399999999999955E-2</v>
      </c>
      <c r="U6" s="33">
        <f t="shared" si="1"/>
        <v>7.4699999999999989E-2</v>
      </c>
      <c r="V6" s="33">
        <f t="shared" si="1"/>
        <v>7.0999999999999952E-2</v>
      </c>
      <c r="W6" s="33">
        <f t="shared" si="2"/>
        <v>6.9033333333333294E-2</v>
      </c>
      <c r="X6">
        <v>5.1000000000000004E-3</v>
      </c>
      <c r="Y6">
        <f t="shared" si="3"/>
        <v>13.535947712418292</v>
      </c>
      <c r="Z6">
        <f t="shared" si="4"/>
        <v>676.79738562091461</v>
      </c>
      <c r="AA6">
        <f t="shared" si="5"/>
        <v>3383.9869281045731</v>
      </c>
      <c r="AB6">
        <v>9.4</v>
      </c>
      <c r="AC6">
        <f t="shared" si="6"/>
        <v>359.99860937282693</v>
      </c>
      <c r="AD6" s="79"/>
      <c r="AE6" s="5"/>
      <c r="AF6" s="5"/>
    </row>
    <row r="7" spans="1:32" x14ac:dyDescent="0.2">
      <c r="A7">
        <v>12.5</v>
      </c>
      <c r="B7" s="46">
        <v>0.32129999999999997</v>
      </c>
      <c r="C7" s="46">
        <v>0.31690000000000002</v>
      </c>
      <c r="D7" s="46">
        <v>0.32100000000000001</v>
      </c>
      <c r="E7" s="33">
        <f t="shared" si="7"/>
        <v>7.2499999999999953E-2</v>
      </c>
      <c r="F7" s="33">
        <f t="shared" si="0"/>
        <v>6.8099999999999994E-2</v>
      </c>
      <c r="G7" s="33">
        <f t="shared" si="0"/>
        <v>7.2199999999999986E-2</v>
      </c>
      <c r="H7" s="33">
        <f t="shared" si="8"/>
        <v>7.0933333333333307E-2</v>
      </c>
      <c r="N7">
        <v>139</v>
      </c>
      <c r="O7" s="36" t="s">
        <v>82</v>
      </c>
      <c r="P7" t="s">
        <v>98</v>
      </c>
      <c r="Q7" s="56">
        <v>0.36</v>
      </c>
      <c r="R7" s="56">
        <v>0.36070000000000002</v>
      </c>
      <c r="S7" s="56">
        <v>0.35489999999999999</v>
      </c>
      <c r="T7" s="33">
        <f t="shared" si="1"/>
        <v>0.11119999999999997</v>
      </c>
      <c r="U7" s="33">
        <f t="shared" si="1"/>
        <v>0.1119</v>
      </c>
      <c r="V7" s="33">
        <f t="shared" si="1"/>
        <v>0.10609999999999997</v>
      </c>
      <c r="W7" s="33">
        <f t="shared" si="2"/>
        <v>0.10973333333333331</v>
      </c>
      <c r="X7">
        <v>5.1000000000000004E-3</v>
      </c>
      <c r="Y7">
        <f t="shared" si="3"/>
        <v>21.51633986928104</v>
      </c>
      <c r="Z7">
        <f t="shared" si="4"/>
        <v>1075.8169934640521</v>
      </c>
      <c r="AA7">
        <f t="shared" si="5"/>
        <v>5379.0849673202601</v>
      </c>
      <c r="AB7">
        <v>9.8000000000000007</v>
      </c>
      <c r="AC7">
        <f t="shared" si="6"/>
        <v>548.88622115512851</v>
      </c>
      <c r="AD7" s="5"/>
      <c r="AE7" s="5"/>
    </row>
    <row r="8" spans="1:32" x14ac:dyDescent="0.2">
      <c r="A8">
        <v>6.25</v>
      </c>
      <c r="B8" s="46">
        <v>0.28000000000000003</v>
      </c>
      <c r="C8" s="46">
        <v>0.28899999999999998</v>
      </c>
      <c r="D8" s="46">
        <v>0.28129999999999999</v>
      </c>
      <c r="E8" s="33">
        <f t="shared" si="7"/>
        <v>3.1200000000000006E-2</v>
      </c>
      <c r="F8" s="33">
        <f t="shared" si="0"/>
        <v>4.0199999999999958E-2</v>
      </c>
      <c r="G8" s="33">
        <f t="shared" si="0"/>
        <v>3.2499999999999973E-2</v>
      </c>
      <c r="H8" s="33">
        <f t="shared" si="8"/>
        <v>3.4633333333333315E-2</v>
      </c>
      <c r="N8">
        <v>143</v>
      </c>
      <c r="O8" s="36" t="s">
        <v>83</v>
      </c>
      <c r="P8" t="s">
        <v>98</v>
      </c>
      <c r="Q8" s="56">
        <v>0.3276</v>
      </c>
      <c r="R8" s="56">
        <v>0.33040000000000003</v>
      </c>
      <c r="S8" s="56">
        <v>0.32290000000000002</v>
      </c>
      <c r="T8" s="33">
        <f t="shared" si="1"/>
        <v>7.8799999999999981E-2</v>
      </c>
      <c r="U8" s="33">
        <f t="shared" si="1"/>
        <v>8.1600000000000006E-2</v>
      </c>
      <c r="V8" s="33">
        <f t="shared" si="1"/>
        <v>7.4099999999999999E-2</v>
      </c>
      <c r="W8" s="33">
        <f t="shared" si="2"/>
        <v>7.8166666666666662E-2</v>
      </c>
      <c r="X8">
        <v>5.1000000000000004E-3</v>
      </c>
      <c r="Y8">
        <f t="shared" si="3"/>
        <v>15.326797385620914</v>
      </c>
      <c r="Z8">
        <f t="shared" si="4"/>
        <v>766.33986928104571</v>
      </c>
      <c r="AA8">
        <f t="shared" si="5"/>
        <v>3831.6993464052284</v>
      </c>
      <c r="AB8">
        <v>9</v>
      </c>
      <c r="AC8">
        <f t="shared" si="6"/>
        <v>425.74437182280315</v>
      </c>
    </row>
    <row r="9" spans="1:32" x14ac:dyDescent="0.2">
      <c r="A9">
        <v>3.125</v>
      </c>
      <c r="B9" s="46">
        <v>0.25409999999999999</v>
      </c>
      <c r="C9" s="46">
        <v>0.2661</v>
      </c>
      <c r="D9" s="46">
        <v>0.2606</v>
      </c>
      <c r="E9" s="33">
        <f>B9-$D$11</f>
        <v>5.2999999999999714E-3</v>
      </c>
      <c r="F9" s="33">
        <f t="shared" si="0"/>
        <v>1.7299999999999982E-2</v>
      </c>
      <c r="G9" s="33">
        <f t="shared" si="0"/>
        <v>1.1799999999999977E-2</v>
      </c>
      <c r="H9" s="33">
        <f t="shared" si="8"/>
        <v>1.1466666666666644E-2</v>
      </c>
      <c r="N9">
        <v>148</v>
      </c>
      <c r="O9" s="36" t="s">
        <v>84</v>
      </c>
      <c r="P9" t="s">
        <v>98</v>
      </c>
      <c r="Q9" s="56">
        <v>0.33779999999999999</v>
      </c>
      <c r="R9" s="56">
        <v>0.34460000000000002</v>
      </c>
      <c r="S9" s="56">
        <v>0.33789999999999998</v>
      </c>
      <c r="T9" s="33">
        <f t="shared" si="1"/>
        <v>8.8999999999999968E-2</v>
      </c>
      <c r="U9" s="33">
        <f t="shared" si="1"/>
        <v>9.5799999999999996E-2</v>
      </c>
      <c r="V9" s="33">
        <f t="shared" si="1"/>
        <v>8.9099999999999957E-2</v>
      </c>
      <c r="W9" s="33">
        <f t="shared" si="2"/>
        <v>9.1299999999999978E-2</v>
      </c>
      <c r="X9">
        <v>5.1000000000000004E-3</v>
      </c>
      <c r="Y9">
        <f t="shared" si="3"/>
        <v>17.901960784313719</v>
      </c>
      <c r="Z9">
        <f t="shared" si="4"/>
        <v>895.09803921568596</v>
      </c>
      <c r="AA9">
        <f t="shared" si="5"/>
        <v>4475.49019607843</v>
      </c>
      <c r="AB9">
        <v>9.6</v>
      </c>
      <c r="AC9">
        <f t="shared" si="6"/>
        <v>466.1968954248365</v>
      </c>
    </row>
    <row r="10" spans="1:32" x14ac:dyDescent="0.2">
      <c r="A10">
        <v>0</v>
      </c>
      <c r="B10" s="46">
        <v>0.2661</v>
      </c>
      <c r="C10" s="46">
        <v>0.24060000000000001</v>
      </c>
      <c r="D10" s="46">
        <v>0.2397</v>
      </c>
      <c r="E10" s="33">
        <f t="shared" si="7"/>
        <v>1.7299999999999982E-2</v>
      </c>
      <c r="F10" s="33">
        <f t="shared" si="0"/>
        <v>-8.2000000000000128E-3</v>
      </c>
      <c r="G10" s="33">
        <f t="shared" si="0"/>
        <v>-9.1000000000000247E-3</v>
      </c>
      <c r="H10" s="33">
        <f t="shared" si="8"/>
        <v>-1.8503717077085941E-17</v>
      </c>
      <c r="U10" s="50"/>
      <c r="V10" s="50"/>
      <c r="W10" s="50"/>
      <c r="X10" s="5"/>
      <c r="Y10" s="5"/>
    </row>
    <row r="11" spans="1:32" x14ac:dyDescent="0.2">
      <c r="B11" t="s">
        <v>85</v>
      </c>
      <c r="D11" s="33">
        <f>AVERAGE(B10:D10)</f>
        <v>0.24880000000000002</v>
      </c>
      <c r="U11" s="50"/>
      <c r="V11" s="50"/>
      <c r="W11" s="50"/>
      <c r="X11" s="5"/>
      <c r="Y11" s="5"/>
    </row>
    <row r="12" spans="1:32" x14ac:dyDescent="0.2">
      <c r="U12" s="50"/>
      <c r="V12" s="50"/>
      <c r="W12" s="50"/>
      <c r="X12" s="5"/>
      <c r="Y12" s="5"/>
    </row>
    <row r="13" spans="1:32" x14ac:dyDescent="0.2">
      <c r="A13" s="51" t="s">
        <v>60</v>
      </c>
      <c r="U13" s="50"/>
      <c r="V13" s="50"/>
      <c r="W13" s="50"/>
      <c r="X13" s="5"/>
      <c r="Y13" s="5"/>
    </row>
    <row r="14" spans="1:32" ht="89.25" x14ac:dyDescent="0.2">
      <c r="A14" s="43" t="s">
        <v>65</v>
      </c>
      <c r="B14" t="s">
        <v>66</v>
      </c>
      <c r="E14" t="s">
        <v>67</v>
      </c>
      <c r="H14" t="s">
        <v>68</v>
      </c>
      <c r="N14" s="43" t="s">
        <v>69</v>
      </c>
      <c r="O14" s="43" t="s">
        <v>97</v>
      </c>
      <c r="P14" s="43"/>
      <c r="Q14" s="43" t="s">
        <v>70</v>
      </c>
      <c r="R14" s="43"/>
      <c r="S14" s="43"/>
      <c r="T14" s="43" t="s">
        <v>71</v>
      </c>
      <c r="U14" s="43"/>
      <c r="V14" s="43"/>
      <c r="W14" s="43" t="s">
        <v>72</v>
      </c>
      <c r="X14" s="43" t="s">
        <v>73</v>
      </c>
      <c r="Y14" s="43" t="s">
        <v>74</v>
      </c>
      <c r="Z14" s="43" t="s">
        <v>75</v>
      </c>
      <c r="AA14" s="43" t="s">
        <v>76</v>
      </c>
      <c r="AB14" s="43" t="s">
        <v>77</v>
      </c>
      <c r="AC14" s="43" t="s">
        <v>78</v>
      </c>
      <c r="AD14" s="43"/>
    </row>
    <row r="15" spans="1:32" x14ac:dyDescent="0.2">
      <c r="A15" s="45">
        <v>100</v>
      </c>
      <c r="B15" s="1">
        <v>0.54730000000000001</v>
      </c>
      <c r="C15" s="1">
        <v>0.54020000000000001</v>
      </c>
      <c r="D15" s="1">
        <v>0.54659999999999997</v>
      </c>
      <c r="E15" s="33">
        <f>B15-$D$22</f>
        <v>0.29849999999999999</v>
      </c>
      <c r="F15" s="33">
        <f t="shared" ref="F15:G21" si="9">C15-$D$22</f>
        <v>0.29139999999999999</v>
      </c>
      <c r="G15" s="33">
        <f t="shared" si="9"/>
        <v>0.29779999999999995</v>
      </c>
      <c r="H15" s="47">
        <f>AVERAGE(E15:G15)</f>
        <v>0.2959</v>
      </c>
      <c r="N15">
        <v>128</v>
      </c>
      <c r="O15" s="36" t="s">
        <v>79</v>
      </c>
      <c r="P15" s="51" t="s">
        <v>99</v>
      </c>
      <c r="Q15" s="50">
        <v>0.34360000000000002</v>
      </c>
      <c r="R15" s="50">
        <v>0.35199999999999998</v>
      </c>
      <c r="S15" s="50">
        <v>0.35139999999999999</v>
      </c>
      <c r="T15" s="33">
        <f>Q15-$D$22</f>
        <v>9.4800000000000023E-2</v>
      </c>
      <c r="U15" s="33">
        <f t="shared" ref="U15:V20" si="10">R15-$D$22</f>
        <v>0.10319999999999999</v>
      </c>
      <c r="V15" s="33">
        <f t="shared" si="10"/>
        <v>0.1026</v>
      </c>
      <c r="W15" s="33">
        <f>AVERAGE(T15:V15)</f>
        <v>0.1002</v>
      </c>
      <c r="X15">
        <v>5.3E-3</v>
      </c>
      <c r="Y15">
        <f t="shared" ref="Y15:Y20" si="11">W15/X15</f>
        <v>18.90566037735849</v>
      </c>
      <c r="Z15">
        <f t="shared" ref="Z15:Z20" si="12">Y15*50</f>
        <v>945.28301886792451</v>
      </c>
      <c r="AA15">
        <f t="shared" ref="AA15:AA20" si="13">Z15*5</f>
        <v>4726.4150943396226</v>
      </c>
      <c r="AB15">
        <v>23.7</v>
      </c>
      <c r="AC15">
        <f t="shared" ref="AC15:AC20" si="14">AA15/AB15</f>
        <v>199.42679722951993</v>
      </c>
    </row>
    <row r="16" spans="1:32" x14ac:dyDescent="0.2">
      <c r="A16">
        <v>50</v>
      </c>
      <c r="B16" s="1">
        <v>0.50080000000000002</v>
      </c>
      <c r="C16" s="1">
        <v>0.50309999999999999</v>
      </c>
      <c r="D16" s="1">
        <v>0.50209999999999999</v>
      </c>
      <c r="E16" s="33">
        <f t="shared" ref="E16:E21" si="15">B16-$D$22</f>
        <v>0.252</v>
      </c>
      <c r="F16" s="33">
        <f t="shared" si="9"/>
        <v>0.25429999999999997</v>
      </c>
      <c r="G16" s="33">
        <f t="shared" si="9"/>
        <v>0.25329999999999997</v>
      </c>
      <c r="H16" s="33">
        <f t="shared" ref="H16:H21" si="16">AVERAGE(E16:G16)</f>
        <v>0.25319999999999998</v>
      </c>
      <c r="I16" s="5"/>
      <c r="J16" s="5"/>
      <c r="K16" s="5"/>
      <c r="N16">
        <v>132</v>
      </c>
      <c r="O16" s="36" t="s">
        <v>80</v>
      </c>
      <c r="P16" s="36" t="s">
        <v>99</v>
      </c>
      <c r="Q16" s="50">
        <v>0.33189999999999997</v>
      </c>
      <c r="R16" s="50">
        <v>0.33710000000000001</v>
      </c>
      <c r="S16" s="50">
        <v>0.33739999999999998</v>
      </c>
      <c r="T16" s="33">
        <f t="shared" ref="T16:T20" si="17">Q16-$D$22</f>
        <v>8.3099999999999979E-2</v>
      </c>
      <c r="U16" s="33">
        <f t="shared" si="10"/>
        <v>8.8300000000000017E-2</v>
      </c>
      <c r="V16" s="33">
        <f t="shared" si="10"/>
        <v>8.8599999999999984E-2</v>
      </c>
      <c r="W16" s="33">
        <f t="shared" ref="W16:W20" si="18">AVERAGE(T16:V16)</f>
        <v>8.666666666666667E-2</v>
      </c>
      <c r="X16">
        <v>5.3E-3</v>
      </c>
      <c r="Y16">
        <f t="shared" si="11"/>
        <v>16.352201257861637</v>
      </c>
      <c r="Z16">
        <f t="shared" si="12"/>
        <v>817.61006289308182</v>
      </c>
      <c r="AA16">
        <f t="shared" si="13"/>
        <v>4088.050314465409</v>
      </c>
      <c r="AB16">
        <v>22.2</v>
      </c>
      <c r="AC16">
        <f t="shared" si="14"/>
        <v>184.14641056150492</v>
      </c>
    </row>
    <row r="17" spans="1:30" x14ac:dyDescent="0.2">
      <c r="A17">
        <v>25</v>
      </c>
      <c r="B17" s="1">
        <v>0.39479999999999998</v>
      </c>
      <c r="C17" s="1">
        <v>0.39150000000000001</v>
      </c>
      <c r="D17" s="1">
        <v>0.39579999999999999</v>
      </c>
      <c r="E17" s="33">
        <f t="shared" si="15"/>
        <v>0.14599999999999999</v>
      </c>
      <c r="F17" s="33">
        <f t="shared" si="9"/>
        <v>0.14270000000000002</v>
      </c>
      <c r="G17" s="33">
        <f t="shared" si="9"/>
        <v>0.14699999999999999</v>
      </c>
      <c r="H17" s="33">
        <f t="shared" si="16"/>
        <v>0.14523333333333333</v>
      </c>
      <c r="I17" s="5"/>
      <c r="J17" s="5"/>
      <c r="K17" s="5"/>
      <c r="N17">
        <v>136</v>
      </c>
      <c r="O17" s="36" t="s">
        <v>81</v>
      </c>
      <c r="P17" s="36" t="s">
        <v>99</v>
      </c>
      <c r="Q17" s="50">
        <v>0.35089999999999999</v>
      </c>
      <c r="R17" s="50">
        <v>0.34949999999999998</v>
      </c>
      <c r="S17" s="50">
        <v>0.35249999999999998</v>
      </c>
      <c r="T17" s="33">
        <f t="shared" si="17"/>
        <v>0.1021</v>
      </c>
      <c r="U17" s="33">
        <f t="shared" si="10"/>
        <v>0.10069999999999998</v>
      </c>
      <c r="V17" s="33">
        <f t="shared" si="10"/>
        <v>0.10369999999999999</v>
      </c>
      <c r="W17" s="33">
        <f t="shared" si="18"/>
        <v>0.10216666666666667</v>
      </c>
      <c r="X17">
        <v>5.3E-3</v>
      </c>
      <c r="Y17">
        <f t="shared" si="11"/>
        <v>19.276729559748428</v>
      </c>
      <c r="Z17">
        <f t="shared" si="12"/>
        <v>963.8364779874214</v>
      </c>
      <c r="AA17">
        <f t="shared" si="13"/>
        <v>4819.1823899371066</v>
      </c>
      <c r="AB17">
        <v>21.7</v>
      </c>
      <c r="AC17">
        <f t="shared" si="14"/>
        <v>222.08213778512012</v>
      </c>
    </row>
    <row r="18" spans="1:30" x14ac:dyDescent="0.2">
      <c r="A18">
        <v>12.5</v>
      </c>
      <c r="B18" s="1">
        <v>0.32669999999999999</v>
      </c>
      <c r="C18" s="1">
        <v>0.31819999999999998</v>
      </c>
      <c r="D18" s="1">
        <v>0.31900000000000001</v>
      </c>
      <c r="E18" s="33">
        <f t="shared" si="15"/>
        <v>7.7899999999999997E-2</v>
      </c>
      <c r="F18" s="33">
        <f t="shared" si="9"/>
        <v>6.9399999999999989E-2</v>
      </c>
      <c r="G18" s="33">
        <f t="shared" si="9"/>
        <v>7.0200000000000012E-2</v>
      </c>
      <c r="H18" s="33">
        <f t="shared" si="16"/>
        <v>7.2499999999999995E-2</v>
      </c>
      <c r="I18" s="46"/>
      <c r="J18" s="46"/>
      <c r="K18" s="5"/>
      <c r="N18">
        <v>140</v>
      </c>
      <c r="O18" s="36" t="s">
        <v>82</v>
      </c>
      <c r="P18" s="36" t="s">
        <v>99</v>
      </c>
      <c r="Q18" s="50">
        <v>0.3569</v>
      </c>
      <c r="R18" s="50">
        <v>0.36109999999999998</v>
      </c>
      <c r="S18" s="50">
        <v>0.3599</v>
      </c>
      <c r="T18" s="33">
        <f t="shared" si="17"/>
        <v>0.1081</v>
      </c>
      <c r="U18" s="33">
        <f t="shared" si="10"/>
        <v>0.11229999999999998</v>
      </c>
      <c r="V18" s="33">
        <f t="shared" si="10"/>
        <v>0.1111</v>
      </c>
      <c r="W18" s="33">
        <f t="shared" si="18"/>
        <v>0.1105</v>
      </c>
      <c r="X18">
        <v>5.3E-3</v>
      </c>
      <c r="Y18">
        <f t="shared" si="11"/>
        <v>20.849056603773587</v>
      </c>
      <c r="Z18">
        <f t="shared" si="12"/>
        <v>1042.4528301886794</v>
      </c>
      <c r="AA18">
        <f t="shared" si="13"/>
        <v>5212.264150943397</v>
      </c>
      <c r="AB18">
        <v>22.3</v>
      </c>
      <c r="AC18">
        <f t="shared" si="14"/>
        <v>233.73381842795501</v>
      </c>
    </row>
    <row r="19" spans="1:30" x14ac:dyDescent="0.2">
      <c r="A19">
        <v>6.25</v>
      </c>
      <c r="B19" s="1">
        <v>0.28599999999999998</v>
      </c>
      <c r="C19" s="1">
        <v>0.28820000000000001</v>
      </c>
      <c r="D19" s="1">
        <v>0.2853</v>
      </c>
      <c r="E19" s="33">
        <f t="shared" si="15"/>
        <v>3.7199999999999983E-2</v>
      </c>
      <c r="F19" s="33">
        <f t="shared" si="9"/>
        <v>3.9400000000000018E-2</v>
      </c>
      <c r="G19" s="33">
        <f t="shared" si="9"/>
        <v>3.6500000000000005E-2</v>
      </c>
      <c r="H19" s="33">
        <f t="shared" si="16"/>
        <v>3.7700000000000004E-2</v>
      </c>
      <c r="I19" s="46"/>
      <c r="J19" s="46"/>
      <c r="K19" s="5"/>
      <c r="N19">
        <v>144</v>
      </c>
      <c r="O19" s="36" t="s">
        <v>83</v>
      </c>
      <c r="P19" s="36" t="s">
        <v>99</v>
      </c>
      <c r="Q19" s="50">
        <v>0.33639999999999998</v>
      </c>
      <c r="R19" s="50">
        <v>0.33789999999999998</v>
      </c>
      <c r="S19" s="50">
        <v>0.3362</v>
      </c>
      <c r="T19" s="33">
        <f t="shared" si="17"/>
        <v>8.7599999999999983E-2</v>
      </c>
      <c r="U19" s="33">
        <f t="shared" si="10"/>
        <v>8.9099999999999985E-2</v>
      </c>
      <c r="V19" s="33">
        <f t="shared" si="10"/>
        <v>8.7400000000000005E-2</v>
      </c>
      <c r="W19" s="33">
        <f t="shared" si="18"/>
        <v>8.8033333333333338E-2</v>
      </c>
      <c r="X19">
        <v>5.3E-3</v>
      </c>
      <c r="Y19">
        <f t="shared" si="11"/>
        <v>16.610062893081761</v>
      </c>
      <c r="Z19">
        <f t="shared" si="12"/>
        <v>830.50314465408803</v>
      </c>
      <c r="AA19">
        <f t="shared" si="13"/>
        <v>4152.5157232704405</v>
      </c>
      <c r="AB19">
        <v>22.4</v>
      </c>
      <c r="AC19">
        <f t="shared" si="14"/>
        <v>185.3801662174304</v>
      </c>
    </row>
    <row r="20" spans="1:30" x14ac:dyDescent="0.2">
      <c r="A20">
        <v>3.125</v>
      </c>
      <c r="B20" s="1">
        <v>0.2676</v>
      </c>
      <c r="C20" s="1">
        <v>0.26919999999999999</v>
      </c>
      <c r="D20" s="1">
        <v>0.26400000000000001</v>
      </c>
      <c r="E20" s="33">
        <f t="shared" si="15"/>
        <v>1.8800000000000011E-2</v>
      </c>
      <c r="F20" s="33">
        <f t="shared" si="9"/>
        <v>2.0400000000000001E-2</v>
      </c>
      <c r="G20" s="33">
        <f t="shared" si="9"/>
        <v>1.5200000000000019E-2</v>
      </c>
      <c r="H20" s="33">
        <f t="shared" si="16"/>
        <v>1.8133333333333345E-2</v>
      </c>
      <c r="I20" s="46"/>
      <c r="J20" s="46"/>
      <c r="K20" s="5"/>
      <c r="N20">
        <v>148</v>
      </c>
      <c r="O20" s="36" t="s">
        <v>84</v>
      </c>
      <c r="P20" s="36" t="s">
        <v>99</v>
      </c>
      <c r="Q20" s="50">
        <v>0.39560000000000001</v>
      </c>
      <c r="R20" s="50">
        <v>0.40920000000000001</v>
      </c>
      <c r="S20" s="50">
        <v>0.40300000000000002</v>
      </c>
      <c r="T20" s="33">
        <f t="shared" si="17"/>
        <v>0.14680000000000001</v>
      </c>
      <c r="U20" s="33">
        <f t="shared" si="10"/>
        <v>0.16040000000000001</v>
      </c>
      <c r="V20" s="33">
        <f t="shared" si="10"/>
        <v>0.15420000000000003</v>
      </c>
      <c r="W20" s="33">
        <f t="shared" si="18"/>
        <v>0.15380000000000002</v>
      </c>
      <c r="X20">
        <v>5.3E-3</v>
      </c>
      <c r="Y20">
        <f t="shared" si="11"/>
        <v>29.018867924528305</v>
      </c>
      <c r="Z20">
        <f t="shared" si="12"/>
        <v>1450.9433962264152</v>
      </c>
      <c r="AA20">
        <f t="shared" si="13"/>
        <v>7254.7169811320764</v>
      </c>
      <c r="AB20">
        <v>22.3</v>
      </c>
      <c r="AC20">
        <f t="shared" si="14"/>
        <v>325.32363144090027</v>
      </c>
    </row>
    <row r="21" spans="1:30" x14ac:dyDescent="0.2">
      <c r="A21">
        <v>0</v>
      </c>
      <c r="B21" s="1">
        <v>0.25159999999999999</v>
      </c>
      <c r="C21" s="1">
        <v>0.24729999999999999</v>
      </c>
      <c r="D21" s="1">
        <v>0.2475</v>
      </c>
      <c r="E21" s="33">
        <f t="shared" si="15"/>
        <v>2.7999999999999969E-3</v>
      </c>
      <c r="F21" s="33">
        <f t="shared" si="9"/>
        <v>-1.5000000000000013E-3</v>
      </c>
      <c r="G21" s="33">
        <f t="shared" si="9"/>
        <v>-1.2999999999999956E-3</v>
      </c>
      <c r="H21" s="33">
        <f t="shared" si="16"/>
        <v>0</v>
      </c>
    </row>
    <row r="22" spans="1:30" x14ac:dyDescent="0.2">
      <c r="B22" t="s">
        <v>85</v>
      </c>
      <c r="D22" s="33">
        <f>AVERAGE(B21:D21)</f>
        <v>0.24879999999999999</v>
      </c>
    </row>
    <row r="24" spans="1:30" x14ac:dyDescent="0.2">
      <c r="A24" s="51" t="s">
        <v>94</v>
      </c>
      <c r="L24" s="5"/>
      <c r="M24" s="5"/>
      <c r="N24" s="5"/>
      <c r="O24" s="5"/>
      <c r="P24" s="5"/>
      <c r="Q24" s="5"/>
      <c r="R24" s="5"/>
    </row>
    <row r="25" spans="1:30" ht="89.25" x14ac:dyDescent="0.2">
      <c r="A25" s="43" t="s">
        <v>65</v>
      </c>
      <c r="B25" t="s">
        <v>66</v>
      </c>
      <c r="E25" t="s">
        <v>67</v>
      </c>
      <c r="H25" t="s">
        <v>68</v>
      </c>
      <c r="L25" s="5"/>
      <c r="M25" s="5"/>
      <c r="N25" s="43" t="s">
        <v>69</v>
      </c>
      <c r="O25" s="43" t="s">
        <v>97</v>
      </c>
      <c r="P25" s="43"/>
      <c r="Q25" s="43" t="s">
        <v>70</v>
      </c>
      <c r="R25" s="43"/>
      <c r="S25" s="43"/>
      <c r="T25" s="43" t="s">
        <v>71</v>
      </c>
      <c r="U25" s="43"/>
      <c r="V25" s="43"/>
      <c r="W25" s="43" t="s">
        <v>72</v>
      </c>
      <c r="X25" s="43" t="s">
        <v>73</v>
      </c>
      <c r="Y25" s="43" t="s">
        <v>74</v>
      </c>
      <c r="Z25" s="55" t="s">
        <v>86</v>
      </c>
      <c r="AA25" s="43" t="s">
        <v>76</v>
      </c>
      <c r="AB25" s="43" t="s">
        <v>77</v>
      </c>
      <c r="AC25" s="43" t="s">
        <v>78</v>
      </c>
      <c r="AD25" s="43"/>
    </row>
    <row r="26" spans="1:30" x14ac:dyDescent="0.2">
      <c r="A26" s="45">
        <v>100</v>
      </c>
      <c r="B26" s="1">
        <v>0.55979999999999996</v>
      </c>
      <c r="C26" s="1">
        <v>0.55820000000000003</v>
      </c>
      <c r="D26" s="1">
        <v>0.55559999999999998</v>
      </c>
      <c r="E26" s="33">
        <f>B26-$D$33</f>
        <v>0.31246666666666667</v>
      </c>
      <c r="F26" s="33">
        <f t="shared" ref="F26:G32" si="19">C26-$D$33</f>
        <v>0.31086666666666674</v>
      </c>
      <c r="G26" s="33">
        <f t="shared" si="19"/>
        <v>0.30826666666666669</v>
      </c>
      <c r="H26" s="47">
        <f>AVERAGE(E26:G26)</f>
        <v>0.31053333333333338</v>
      </c>
      <c r="L26" s="5"/>
      <c r="M26" s="5"/>
      <c r="N26">
        <v>129</v>
      </c>
      <c r="O26" s="36" t="s">
        <v>79</v>
      </c>
      <c r="P26" s="51" t="s">
        <v>100</v>
      </c>
      <c r="Q26" s="50">
        <v>0.37690000000000001</v>
      </c>
      <c r="R26" s="50">
        <v>0.36959999999999998</v>
      </c>
      <c r="S26" s="50">
        <v>0.36820000000000003</v>
      </c>
      <c r="T26" s="33">
        <f>Q26-$D$33</f>
        <v>0.12956666666666669</v>
      </c>
      <c r="U26" s="33">
        <f>R26-$D$33</f>
        <v>0.12226666666666666</v>
      </c>
      <c r="V26" s="33">
        <f t="shared" ref="V26:V31" si="20">S26-$D$33</f>
        <v>0.12086666666666671</v>
      </c>
      <c r="W26" s="33">
        <f>AVERAGE(T26:V26)</f>
        <v>0.12423333333333335</v>
      </c>
      <c r="X26">
        <v>5.4000000000000003E-3</v>
      </c>
      <c r="Y26">
        <f>W26/X26</f>
        <v>23.006172839506174</v>
      </c>
      <c r="Z26">
        <f t="shared" ref="Z26:Z31" si="21">Y26*3</f>
        <v>69.018518518518519</v>
      </c>
      <c r="AA26">
        <f t="shared" ref="AA26:AA31" si="22">Z26*5</f>
        <v>345.09259259259261</v>
      </c>
      <c r="AB26">
        <v>22</v>
      </c>
      <c r="AC26">
        <f t="shared" ref="AC26:AC31" si="23">AA26/AB26</f>
        <v>15.686026936026936</v>
      </c>
    </row>
    <row r="27" spans="1:30" x14ac:dyDescent="0.2">
      <c r="A27">
        <v>50</v>
      </c>
      <c r="B27" s="1">
        <v>0.5131</v>
      </c>
      <c r="C27" s="1">
        <v>0.50670000000000004</v>
      </c>
      <c r="D27" s="1">
        <v>0.50729999999999997</v>
      </c>
      <c r="E27" s="33">
        <f t="shared" ref="E27:E32" si="24">B27-$D$33</f>
        <v>0.26576666666666671</v>
      </c>
      <c r="F27" s="33">
        <f t="shared" si="19"/>
        <v>0.25936666666666675</v>
      </c>
      <c r="G27" s="33">
        <f t="shared" si="19"/>
        <v>0.25996666666666668</v>
      </c>
      <c r="H27" s="33">
        <f t="shared" ref="H27:H32" si="25">AVERAGE(E27:G27)</f>
        <v>0.26170000000000004</v>
      </c>
      <c r="L27" s="5"/>
      <c r="M27" s="5"/>
      <c r="N27">
        <v>133</v>
      </c>
      <c r="O27" s="36" t="s">
        <v>80</v>
      </c>
      <c r="P27" s="36" t="s">
        <v>100</v>
      </c>
      <c r="Q27" s="50">
        <v>0.37980000000000003</v>
      </c>
      <c r="R27" s="50">
        <v>0.38300000000000001</v>
      </c>
      <c r="S27" s="50">
        <v>0.38100000000000001</v>
      </c>
      <c r="T27" s="33">
        <f t="shared" ref="T27:U31" si="26">Q27-$D$33</f>
        <v>0.1324666666666667</v>
      </c>
      <c r="U27" s="33">
        <f t="shared" si="26"/>
        <v>0.13566666666666669</v>
      </c>
      <c r="V27" s="33">
        <f t="shared" si="20"/>
        <v>0.13366666666666668</v>
      </c>
      <c r="W27" s="33">
        <f t="shared" ref="W27:W31" si="27">AVERAGE(T27:V27)</f>
        <v>0.13393333333333335</v>
      </c>
      <c r="X27">
        <v>5.4000000000000003E-3</v>
      </c>
      <c r="Y27">
        <f t="shared" ref="Y27:Y31" si="28">W27/X27</f>
        <v>24.802469135802472</v>
      </c>
      <c r="Z27">
        <f t="shared" si="21"/>
        <v>74.407407407407419</v>
      </c>
      <c r="AA27">
        <f t="shared" si="22"/>
        <v>372.03703703703707</v>
      </c>
      <c r="AB27">
        <v>22.5</v>
      </c>
      <c r="AC27">
        <f t="shared" si="23"/>
        <v>16.534979423868315</v>
      </c>
    </row>
    <row r="28" spans="1:30" x14ac:dyDescent="0.2">
      <c r="A28">
        <v>25</v>
      </c>
      <c r="B28" s="1">
        <v>0.39879999999999999</v>
      </c>
      <c r="C28" s="1">
        <v>0.3967</v>
      </c>
      <c r="D28" s="1">
        <v>0.39169999999999999</v>
      </c>
      <c r="E28" s="33">
        <f t="shared" si="24"/>
        <v>0.15146666666666667</v>
      </c>
      <c r="F28" s="33">
        <f t="shared" si="19"/>
        <v>0.14936666666666668</v>
      </c>
      <c r="G28" s="33">
        <f t="shared" si="19"/>
        <v>0.14436666666666667</v>
      </c>
      <c r="H28" s="33">
        <f t="shared" si="25"/>
        <v>0.1484</v>
      </c>
      <c r="L28" s="5"/>
      <c r="M28" s="5"/>
      <c r="N28">
        <v>137</v>
      </c>
      <c r="O28" s="36" t="s">
        <v>81</v>
      </c>
      <c r="P28" s="36" t="s">
        <v>100</v>
      </c>
      <c r="Q28" s="50">
        <v>0.42309999999999998</v>
      </c>
      <c r="R28" s="50">
        <v>0.42980000000000002</v>
      </c>
      <c r="S28" s="50">
        <v>0.43159999999999998</v>
      </c>
      <c r="T28" s="33">
        <f t="shared" si="26"/>
        <v>0.17576666666666665</v>
      </c>
      <c r="U28" s="33">
        <f t="shared" si="26"/>
        <v>0.18246666666666669</v>
      </c>
      <c r="V28" s="33">
        <f t="shared" si="20"/>
        <v>0.18426666666666666</v>
      </c>
      <c r="W28" s="33">
        <f t="shared" si="27"/>
        <v>0.18083333333333332</v>
      </c>
      <c r="X28">
        <v>5.4000000000000003E-3</v>
      </c>
      <c r="Y28">
        <f t="shared" si="28"/>
        <v>33.487654320987652</v>
      </c>
      <c r="Z28">
        <f t="shared" si="21"/>
        <v>100.46296296296296</v>
      </c>
      <c r="AA28">
        <f t="shared" si="22"/>
        <v>502.31481481481478</v>
      </c>
      <c r="AB28">
        <v>22.2</v>
      </c>
      <c r="AC28">
        <f t="shared" si="23"/>
        <v>22.626793460126791</v>
      </c>
    </row>
    <row r="29" spans="1:30" x14ac:dyDescent="0.2">
      <c r="A29">
        <v>12.5</v>
      </c>
      <c r="B29" s="1">
        <v>0.32540000000000002</v>
      </c>
      <c r="C29" s="1">
        <v>0.33510000000000001</v>
      </c>
      <c r="D29" s="1">
        <v>0.32619999999999999</v>
      </c>
      <c r="E29" s="33">
        <f t="shared" si="24"/>
        <v>7.8066666666666701E-2</v>
      </c>
      <c r="F29" s="33">
        <f t="shared" si="19"/>
        <v>8.7766666666666687E-2</v>
      </c>
      <c r="G29" s="33">
        <f t="shared" si="19"/>
        <v>7.8866666666666668E-2</v>
      </c>
      <c r="H29" s="33">
        <f t="shared" si="25"/>
        <v>8.156666666666669E-2</v>
      </c>
      <c r="L29" s="5"/>
      <c r="M29" s="5"/>
      <c r="N29">
        <v>141</v>
      </c>
      <c r="O29" s="36" t="s">
        <v>82</v>
      </c>
      <c r="P29" s="36" t="s">
        <v>100</v>
      </c>
      <c r="Q29" s="50">
        <v>0.35060000000000002</v>
      </c>
      <c r="R29" s="50">
        <v>0.34799999999999998</v>
      </c>
      <c r="S29" s="50">
        <v>0.3538</v>
      </c>
      <c r="T29" s="33">
        <f t="shared" si="26"/>
        <v>0.1032666666666667</v>
      </c>
      <c r="U29" s="33">
        <f t="shared" si="26"/>
        <v>0.10066666666666665</v>
      </c>
      <c r="V29" s="33">
        <f t="shared" si="20"/>
        <v>0.10646666666666668</v>
      </c>
      <c r="W29" s="33">
        <f t="shared" si="27"/>
        <v>0.10346666666666667</v>
      </c>
      <c r="X29">
        <v>5.4000000000000003E-3</v>
      </c>
      <c r="Y29">
        <f t="shared" si="28"/>
        <v>19.160493827160494</v>
      </c>
      <c r="Z29">
        <f t="shared" si="21"/>
        <v>57.481481481481481</v>
      </c>
      <c r="AA29">
        <f t="shared" si="22"/>
        <v>287.40740740740739</v>
      </c>
      <c r="AB29">
        <v>21.2</v>
      </c>
      <c r="AC29">
        <f t="shared" si="23"/>
        <v>13.556953179594689</v>
      </c>
    </row>
    <row r="30" spans="1:30" x14ac:dyDescent="0.2">
      <c r="A30">
        <v>6.25</v>
      </c>
      <c r="B30" s="1">
        <v>0.28739999999999999</v>
      </c>
      <c r="C30" s="1">
        <v>0.28989999999999999</v>
      </c>
      <c r="D30" s="1">
        <v>0.28639999999999999</v>
      </c>
      <c r="E30" s="33">
        <f t="shared" si="24"/>
        <v>4.0066666666666667E-2</v>
      </c>
      <c r="F30" s="33">
        <f t="shared" si="19"/>
        <v>4.2566666666666669E-2</v>
      </c>
      <c r="G30" s="33">
        <f t="shared" si="19"/>
        <v>3.9066666666666666E-2</v>
      </c>
      <c r="H30" s="33">
        <f t="shared" si="25"/>
        <v>4.0566666666666668E-2</v>
      </c>
      <c r="L30" s="5"/>
      <c r="M30" s="5"/>
      <c r="N30">
        <v>145</v>
      </c>
      <c r="O30" s="36" t="s">
        <v>83</v>
      </c>
      <c r="P30" s="36" t="s">
        <v>100</v>
      </c>
      <c r="Q30" s="50">
        <v>0.31580000000000003</v>
      </c>
      <c r="R30" s="50">
        <v>0.31240000000000001</v>
      </c>
      <c r="S30" s="50">
        <v>0.31730000000000003</v>
      </c>
      <c r="T30" s="33">
        <f t="shared" si="26"/>
        <v>6.8466666666666703E-2</v>
      </c>
      <c r="U30" s="33">
        <f t="shared" si="26"/>
        <v>6.5066666666666689E-2</v>
      </c>
      <c r="V30" s="33">
        <f t="shared" si="20"/>
        <v>6.9966666666666705E-2</v>
      </c>
      <c r="W30" s="33">
        <f t="shared" si="27"/>
        <v>6.783333333333337E-2</v>
      </c>
      <c r="X30">
        <v>5.4000000000000003E-3</v>
      </c>
      <c r="Y30">
        <f t="shared" si="28"/>
        <v>12.561728395061735</v>
      </c>
      <c r="Z30">
        <f t="shared" si="21"/>
        <v>37.685185185185205</v>
      </c>
      <c r="AA30">
        <f t="shared" si="22"/>
        <v>188.42592592592604</v>
      </c>
      <c r="AB30">
        <v>21.2</v>
      </c>
      <c r="AC30">
        <f t="shared" si="23"/>
        <v>8.8880153738644356</v>
      </c>
    </row>
    <row r="31" spans="1:30" x14ac:dyDescent="0.2">
      <c r="A31">
        <v>3.125</v>
      </c>
      <c r="B31" s="1">
        <v>0.2722</v>
      </c>
      <c r="C31" s="1">
        <v>0.2702</v>
      </c>
      <c r="D31" s="1">
        <v>0.26719999999999999</v>
      </c>
      <c r="E31" s="33">
        <f t="shared" si="24"/>
        <v>2.4866666666666676E-2</v>
      </c>
      <c r="F31" s="33">
        <f t="shared" si="19"/>
        <v>2.2866666666666674E-2</v>
      </c>
      <c r="G31" s="33">
        <f t="shared" si="19"/>
        <v>1.9866666666666671E-2</v>
      </c>
      <c r="H31" s="33">
        <f t="shared" si="25"/>
        <v>2.2533333333333339E-2</v>
      </c>
      <c r="L31" s="5"/>
      <c r="M31" s="5"/>
      <c r="N31">
        <v>149</v>
      </c>
      <c r="O31" s="36" t="s">
        <v>84</v>
      </c>
      <c r="P31" s="36" t="s">
        <v>100</v>
      </c>
      <c r="Q31" s="50">
        <v>0.34960000000000002</v>
      </c>
      <c r="R31" s="50">
        <v>0.35560000000000003</v>
      </c>
      <c r="S31" s="50">
        <v>0.35639999999999999</v>
      </c>
      <c r="T31" s="33">
        <f t="shared" si="26"/>
        <v>0.1022666666666667</v>
      </c>
      <c r="U31" s="33">
        <f t="shared" si="26"/>
        <v>0.10826666666666671</v>
      </c>
      <c r="V31" s="33">
        <f t="shared" si="20"/>
        <v>0.10906666666666667</v>
      </c>
      <c r="W31" s="33">
        <f t="shared" si="27"/>
        <v>0.10653333333333337</v>
      </c>
      <c r="X31">
        <v>5.4000000000000003E-3</v>
      </c>
      <c r="Y31">
        <f t="shared" si="28"/>
        <v>19.728395061728399</v>
      </c>
      <c r="Z31">
        <f t="shared" si="21"/>
        <v>59.185185185185198</v>
      </c>
      <c r="AA31">
        <f t="shared" si="22"/>
        <v>295.92592592592598</v>
      </c>
      <c r="AB31">
        <v>21.2</v>
      </c>
      <c r="AC31">
        <f t="shared" si="23"/>
        <v>13.958770090845565</v>
      </c>
    </row>
    <row r="32" spans="1:30" x14ac:dyDescent="0.2">
      <c r="A32">
        <v>0</v>
      </c>
      <c r="B32" s="1">
        <v>0.24590000000000001</v>
      </c>
      <c r="C32" s="1">
        <v>0.2482</v>
      </c>
      <c r="D32" s="1">
        <v>0.24790000000000001</v>
      </c>
      <c r="E32" s="33">
        <f t="shared" si="24"/>
        <v>-1.4333333333333143E-3</v>
      </c>
      <c r="F32" s="33">
        <f t="shared" si="19"/>
        <v>8.6666666666668224E-4</v>
      </c>
      <c r="G32" s="33">
        <f t="shared" si="19"/>
        <v>5.6666666666668752E-4</v>
      </c>
      <c r="H32" s="33">
        <f t="shared" si="25"/>
        <v>1.8503717077085941E-17</v>
      </c>
      <c r="L32" s="5"/>
      <c r="M32" s="5"/>
      <c r="O32" s="5"/>
      <c r="P32" s="5"/>
      <c r="Q32" s="5"/>
      <c r="R32" s="5"/>
    </row>
    <row r="33" spans="2:18" x14ac:dyDescent="0.2">
      <c r="B33" t="s">
        <v>85</v>
      </c>
      <c r="D33" s="33">
        <f>AVERAGE(B32:D32)</f>
        <v>0.24733333333333332</v>
      </c>
      <c r="L33" s="5"/>
      <c r="M33" s="5"/>
      <c r="N33" s="5"/>
      <c r="O33" s="5"/>
      <c r="P33" s="5"/>
      <c r="Q33" s="5"/>
      <c r="R33" s="5"/>
    </row>
    <row r="34" spans="2:18" x14ac:dyDescent="0.2">
      <c r="L34" s="5"/>
      <c r="M34" s="5"/>
      <c r="N34" s="5"/>
      <c r="O34" s="5"/>
      <c r="P34" s="5"/>
      <c r="Q34" s="5"/>
      <c r="R34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52"/>
  <sheetViews>
    <sheetView tabSelected="1" workbookViewId="0">
      <selection activeCell="H15" sqref="H15"/>
    </sheetView>
  </sheetViews>
  <sheetFormatPr defaultRowHeight="12.75" x14ac:dyDescent="0.2"/>
  <cols>
    <col min="8" max="8" width="10.85546875" customWidth="1"/>
    <col min="12" max="12" width="8.28515625" customWidth="1"/>
    <col min="18" max="18" width="11.85546875" customWidth="1"/>
    <col min="22" max="22" width="5.85546875" customWidth="1"/>
    <col min="23" max="23" width="10.7109375" customWidth="1"/>
  </cols>
  <sheetData>
    <row r="1" spans="1:32" x14ac:dyDescent="0.2">
      <c r="J1" t="s">
        <v>123</v>
      </c>
    </row>
    <row r="2" spans="1:32" x14ac:dyDescent="0.2">
      <c r="A2" s="87" t="s">
        <v>108</v>
      </c>
      <c r="B2" t="s">
        <v>5</v>
      </c>
      <c r="H2" s="91" t="s">
        <v>109</v>
      </c>
      <c r="I2" s="12"/>
      <c r="J2" s="79" t="s">
        <v>109</v>
      </c>
      <c r="K2" s="79" t="s">
        <v>110</v>
      </c>
      <c r="L2" s="79" t="s">
        <v>111</v>
      </c>
      <c r="M2" s="79" t="s">
        <v>112</v>
      </c>
      <c r="N2" s="79" t="s">
        <v>113</v>
      </c>
      <c r="O2" s="79" t="s">
        <v>114</v>
      </c>
      <c r="P2" s="79" t="s">
        <v>115</v>
      </c>
      <c r="Q2" s="79" t="s">
        <v>116</v>
      </c>
      <c r="R2" s="79" t="s">
        <v>117</v>
      </c>
      <c r="S2" s="79" t="s">
        <v>118</v>
      </c>
      <c r="T2" s="79" t="s">
        <v>119</v>
      </c>
      <c r="U2" s="79" t="s">
        <v>120</v>
      </c>
      <c r="V2" s="79" t="s">
        <v>121</v>
      </c>
      <c r="W2" s="79" t="s">
        <v>122</v>
      </c>
    </row>
    <row r="3" spans="1:32" x14ac:dyDescent="0.2">
      <c r="A3" s="4" t="s">
        <v>0</v>
      </c>
      <c r="B3" s="30">
        <v>336.25066302946902</v>
      </c>
      <c r="C3" s="31">
        <v>452.4087401931838</v>
      </c>
      <c r="D3" s="31">
        <v>512.7930245854667</v>
      </c>
      <c r="E3" s="18">
        <v>503.92303381279703</v>
      </c>
      <c r="F3" s="18">
        <v>331.3472360145646</v>
      </c>
      <c r="G3" s="18">
        <v>367.80120853373433</v>
      </c>
      <c r="H3" s="92">
        <f>AVERAGE(B3:G3)</f>
        <v>417.4206510282026</v>
      </c>
      <c r="I3" s="6"/>
      <c r="J3" s="79">
        <v>417.4206510282026</v>
      </c>
      <c r="K3" s="79">
        <v>33.794480341253802</v>
      </c>
      <c r="L3" s="79">
        <v>410.10497436345906</v>
      </c>
      <c r="M3" s="79" t="e">
        <v>#N/A</v>
      </c>
      <c r="N3" s="79">
        <v>82.779232958588935</v>
      </c>
      <c r="O3" s="79">
        <v>6852.4014092123371</v>
      </c>
      <c r="P3" s="79">
        <v>-2.6038154269354723</v>
      </c>
      <c r="Q3" s="79">
        <v>0.1390680324144673</v>
      </c>
      <c r="R3" s="79">
        <v>181.4457885709021</v>
      </c>
      <c r="S3" s="79">
        <v>331.3472360145646</v>
      </c>
      <c r="T3" s="79">
        <v>512.7930245854667</v>
      </c>
      <c r="U3" s="79">
        <v>2504.5239061692155</v>
      </c>
      <c r="V3" s="84">
        <v>6</v>
      </c>
      <c r="W3" s="79">
        <v>86.871477309995555</v>
      </c>
    </row>
    <row r="4" spans="1:32" x14ac:dyDescent="0.2">
      <c r="A4" s="4" t="s">
        <v>1</v>
      </c>
      <c r="B4" s="30">
        <v>331.21730441426291</v>
      </c>
      <c r="C4" s="31">
        <v>297.11559314682012</v>
      </c>
      <c r="D4" s="31">
        <v>234.58822831375537</v>
      </c>
      <c r="E4" s="32">
        <v>283.59852766426343</v>
      </c>
      <c r="F4" s="32">
        <v>207.81416874332675</v>
      </c>
      <c r="G4" s="32">
        <v>208.16724244839932</v>
      </c>
      <c r="H4" s="92">
        <f t="shared" ref="H4:H5" si="0">AVERAGE(B4:G4)</f>
        <v>260.41684412180467</v>
      </c>
      <c r="I4" s="6"/>
      <c r="J4" s="79">
        <v>260.41684412180467</v>
      </c>
      <c r="K4" s="79">
        <v>20.86550066181864</v>
      </c>
      <c r="L4" s="79">
        <v>259.09337798900941</v>
      </c>
      <c r="M4" s="79" t="e">
        <v>#N/A</v>
      </c>
      <c r="N4" s="79">
        <v>51.10982984916037</v>
      </c>
      <c r="O4" s="79">
        <v>2612.2147072101243</v>
      </c>
      <c r="P4" s="79">
        <v>-1.8609937154938851</v>
      </c>
      <c r="Q4" s="79">
        <v>0.25022480209512293</v>
      </c>
      <c r="R4" s="79">
        <v>123.40313567093617</v>
      </c>
      <c r="S4" s="79">
        <v>207.81416874332675</v>
      </c>
      <c r="T4" s="79">
        <v>331.21730441426291</v>
      </c>
      <c r="U4" s="79">
        <v>1562.5010647308279</v>
      </c>
      <c r="V4" s="84">
        <v>6</v>
      </c>
      <c r="W4" s="79">
        <v>53.636476992728504</v>
      </c>
      <c r="X4" s="11"/>
      <c r="Y4" s="11"/>
      <c r="Z4" s="11"/>
      <c r="AA4" s="11"/>
      <c r="AB4" s="11"/>
      <c r="AC4" s="11"/>
      <c r="AD4" s="11"/>
      <c r="AE4" s="11"/>
      <c r="AF4" s="11"/>
    </row>
    <row r="5" spans="1:32" x14ac:dyDescent="0.2">
      <c r="A5" s="4" t="s">
        <v>2</v>
      </c>
      <c r="B5" s="30">
        <v>56.102313650041495</v>
      </c>
      <c r="C5" s="31">
        <v>17.037740972033919</v>
      </c>
      <c r="D5" s="31">
        <v>22.87616479825914</v>
      </c>
      <c r="E5" s="32">
        <v>20.368856520016024</v>
      </c>
      <c r="F5" s="32">
        <v>27.555418719211154</v>
      </c>
      <c r="G5" s="32">
        <v>11.76364942528755</v>
      </c>
      <c r="H5" s="92">
        <f t="shared" si="0"/>
        <v>25.950690680808211</v>
      </c>
      <c r="I5" s="80"/>
      <c r="J5" s="79">
        <v>25.950690680808211</v>
      </c>
      <c r="K5" s="79">
        <v>6.4109747409008708</v>
      </c>
      <c r="L5" s="79">
        <v>21.622510659137582</v>
      </c>
      <c r="M5" s="79" t="e">
        <v>#N/A</v>
      </c>
      <c r="N5" s="79">
        <v>15.703616869078724</v>
      </c>
      <c r="O5" s="79">
        <v>246.60358277081386</v>
      </c>
      <c r="P5" s="79">
        <v>3.8147595059666397</v>
      </c>
      <c r="Q5" s="79">
        <v>1.8320481837295586</v>
      </c>
      <c r="R5" s="79">
        <v>44.338664224753941</v>
      </c>
      <c r="S5" s="79">
        <v>11.76364942528755</v>
      </c>
      <c r="T5" s="79">
        <v>56.102313650041495</v>
      </c>
      <c r="U5" s="79">
        <v>155.70414408484928</v>
      </c>
      <c r="V5" s="84">
        <v>6</v>
      </c>
      <c r="W5" s="79">
        <v>16.479935217683011</v>
      </c>
      <c r="X5" s="11"/>
      <c r="Y5" s="11"/>
      <c r="Z5" s="11"/>
      <c r="AA5" s="11"/>
      <c r="AB5" s="11"/>
      <c r="AC5" s="11"/>
      <c r="AD5" s="11"/>
      <c r="AE5" s="11"/>
      <c r="AF5" s="11"/>
    </row>
    <row r="6" spans="1:32" x14ac:dyDescent="0.2">
      <c r="A6" s="5"/>
      <c r="B6" s="6"/>
      <c r="C6" s="6"/>
      <c r="D6" s="6"/>
      <c r="E6" s="6"/>
      <c r="F6" s="6"/>
      <c r="G6" s="6"/>
      <c r="H6" s="83"/>
      <c r="I6" s="24"/>
      <c r="J6" s="5"/>
      <c r="K6" s="5"/>
      <c r="L6" s="24"/>
      <c r="M6" s="24"/>
      <c r="N6" s="24"/>
      <c r="O6" s="24"/>
      <c r="P6" s="24"/>
      <c r="Q6" s="24"/>
      <c r="R6" s="22"/>
      <c r="S6" s="22"/>
      <c r="T6" s="7"/>
      <c r="U6" s="22"/>
      <c r="V6" s="84"/>
      <c r="W6" s="5"/>
      <c r="X6" s="11"/>
      <c r="Y6" s="11"/>
      <c r="Z6" s="11"/>
      <c r="AA6" s="11"/>
      <c r="AB6" s="11"/>
      <c r="AC6" s="11"/>
      <c r="AD6" s="11"/>
      <c r="AE6" s="11"/>
      <c r="AF6" s="11"/>
    </row>
    <row r="7" spans="1:32" x14ac:dyDescent="0.2">
      <c r="A7" s="88" t="s">
        <v>4</v>
      </c>
      <c r="B7" t="s">
        <v>3</v>
      </c>
      <c r="C7" s="11"/>
      <c r="D7" s="11"/>
      <c r="E7" s="11"/>
      <c r="F7" s="11"/>
      <c r="G7" s="11"/>
      <c r="H7" s="89" t="s">
        <v>109</v>
      </c>
      <c r="I7" s="12"/>
      <c r="J7" s="25"/>
      <c r="K7" s="25"/>
      <c r="L7" s="24"/>
      <c r="M7" s="24"/>
      <c r="N7" s="24"/>
      <c r="O7" s="24"/>
      <c r="P7" s="24"/>
      <c r="Q7" s="24"/>
      <c r="R7" s="22"/>
      <c r="S7" s="22"/>
      <c r="T7" s="26"/>
      <c r="U7" s="22"/>
      <c r="V7" s="84"/>
      <c r="W7" s="5"/>
      <c r="X7" s="11"/>
      <c r="Y7" s="11"/>
      <c r="Z7" s="11"/>
      <c r="AA7" s="11"/>
      <c r="AB7" s="11"/>
      <c r="AC7" s="11"/>
      <c r="AD7" s="11"/>
      <c r="AE7" s="11"/>
      <c r="AF7" s="11"/>
    </row>
    <row r="8" spans="1:32" x14ac:dyDescent="0.2">
      <c r="A8" s="4" t="s">
        <v>0</v>
      </c>
      <c r="B8" s="3">
        <v>318.89099725911854</v>
      </c>
      <c r="C8" s="3">
        <v>409.94916485112543</v>
      </c>
      <c r="D8" s="3">
        <v>359.99860937282693</v>
      </c>
      <c r="E8" s="3">
        <v>548.88622115512851</v>
      </c>
      <c r="F8" s="3">
        <v>425.74437182280315</v>
      </c>
      <c r="G8" s="3">
        <v>466.1968954248365</v>
      </c>
      <c r="H8" s="90">
        <f t="shared" ref="H8:H10" si="1">AVERAGE(B8:G8)</f>
        <v>421.61104331430647</v>
      </c>
      <c r="I8" s="6"/>
      <c r="J8" s="79">
        <v>421.61104331430647</v>
      </c>
      <c r="K8" s="79">
        <v>33.008813365754975</v>
      </c>
      <c r="L8" s="79">
        <v>417.84676833696426</v>
      </c>
      <c r="M8" s="79" t="e">
        <v>#N/A</v>
      </c>
      <c r="N8" s="79">
        <v>80.854749760861083</v>
      </c>
      <c r="O8" s="79">
        <v>6537.4905588914644</v>
      </c>
      <c r="P8" s="79">
        <v>0.17235873876824837</v>
      </c>
      <c r="Q8" s="79">
        <v>0.47170048666444458</v>
      </c>
      <c r="R8" s="79">
        <v>229.99522389600997</v>
      </c>
      <c r="S8" s="79">
        <v>318.89099725911854</v>
      </c>
      <c r="T8" s="79">
        <v>548.88622115512851</v>
      </c>
      <c r="U8" s="79">
        <v>2529.6662598858388</v>
      </c>
      <c r="V8" s="84">
        <v>6</v>
      </c>
      <c r="W8" s="79">
        <v>84.851856053918951</v>
      </c>
      <c r="X8" s="13"/>
      <c r="Y8" s="19"/>
      <c r="Z8" s="13"/>
      <c r="AA8" s="13"/>
      <c r="AB8" s="20"/>
      <c r="AC8" s="13"/>
      <c r="AD8" s="11"/>
      <c r="AE8" s="11"/>
      <c r="AF8" s="11"/>
    </row>
    <row r="9" spans="1:32" x14ac:dyDescent="0.2">
      <c r="A9" s="4" t="s">
        <v>1</v>
      </c>
      <c r="B9" s="6">
        <v>199.42679722951993</v>
      </c>
      <c r="C9" s="6">
        <v>184.14641056150492</v>
      </c>
      <c r="D9" s="6">
        <v>222.08213778512012</v>
      </c>
      <c r="E9" s="6">
        <v>233.73381842795501</v>
      </c>
      <c r="F9" s="6">
        <v>185.3801662174304</v>
      </c>
      <c r="G9" s="6">
        <v>325.32363144090027</v>
      </c>
      <c r="H9" s="90">
        <f t="shared" si="1"/>
        <v>225.01549361040512</v>
      </c>
      <c r="I9" s="6"/>
      <c r="J9" s="79">
        <v>225.01549361040512</v>
      </c>
      <c r="K9" s="79">
        <v>21.63512482694361</v>
      </c>
      <c r="L9" s="79">
        <v>210.75446750732004</v>
      </c>
      <c r="M9" s="79" t="e">
        <v>#N/A</v>
      </c>
      <c r="N9" s="79">
        <v>52.995016347432049</v>
      </c>
      <c r="O9" s="79">
        <v>2808.4717576645899</v>
      </c>
      <c r="P9" s="79">
        <v>3.2398629505557111</v>
      </c>
      <c r="Q9" s="79">
        <v>1.7387576862718461</v>
      </c>
      <c r="R9" s="79">
        <v>141.17722087939535</v>
      </c>
      <c r="S9" s="79">
        <v>184.14641056150492</v>
      </c>
      <c r="T9" s="79">
        <v>325.32363144090027</v>
      </c>
      <c r="U9" s="79">
        <v>1350.0929616624308</v>
      </c>
      <c r="V9" s="84">
        <v>6</v>
      </c>
      <c r="W9" s="79">
        <v>55.614858891865516</v>
      </c>
      <c r="X9" s="13"/>
      <c r="Y9" s="19"/>
      <c r="Z9" s="13"/>
      <c r="AA9" s="13"/>
      <c r="AB9" s="20"/>
      <c r="AC9" s="13"/>
      <c r="AD9" s="11"/>
      <c r="AE9" s="11"/>
      <c r="AF9" s="11"/>
    </row>
    <row r="10" spans="1:32" x14ac:dyDescent="0.2">
      <c r="A10" s="4" t="s">
        <v>2</v>
      </c>
      <c r="B10" s="6">
        <v>15.686026936026936</v>
      </c>
      <c r="C10" s="6">
        <v>16.534979423868315</v>
      </c>
      <c r="D10" s="6">
        <v>22.626793460126791</v>
      </c>
      <c r="E10" s="6">
        <v>13.556953179594689</v>
      </c>
      <c r="F10" s="6">
        <v>8.8880153738644356</v>
      </c>
      <c r="G10" s="6">
        <v>13.958770090845565</v>
      </c>
      <c r="H10" s="90">
        <f t="shared" si="1"/>
        <v>15.208589744054455</v>
      </c>
      <c r="I10" s="80"/>
      <c r="J10" s="79">
        <v>15.208589744054455</v>
      </c>
      <c r="K10" s="79">
        <v>1.8371773195480727</v>
      </c>
      <c r="L10" s="79">
        <v>14.822398513436251</v>
      </c>
      <c r="M10" s="79" t="e">
        <v>#N/A</v>
      </c>
      <c r="N10" s="79">
        <v>4.5001469999068968</v>
      </c>
      <c r="O10" s="79">
        <v>20.251323020771043</v>
      </c>
      <c r="P10" s="79">
        <v>1.6650610749663022</v>
      </c>
      <c r="Q10" s="79">
        <v>0.49938034332836367</v>
      </c>
      <c r="R10" s="79">
        <v>13.738778086262355</v>
      </c>
      <c r="S10" s="79">
        <v>8.8880153738644356</v>
      </c>
      <c r="T10" s="79">
        <v>22.626793460126791</v>
      </c>
      <c r="U10" s="79">
        <v>91.251538464326728</v>
      </c>
      <c r="V10" s="84">
        <v>6</v>
      </c>
      <c r="W10" s="79">
        <v>4.7226146464732901</v>
      </c>
      <c r="X10" s="13"/>
      <c r="Y10" s="19"/>
      <c r="Z10" s="13"/>
      <c r="AA10" s="13"/>
      <c r="AB10" s="20"/>
      <c r="AC10" s="13"/>
      <c r="AD10" s="11"/>
      <c r="AE10" s="11"/>
      <c r="AF10" s="11"/>
    </row>
    <row r="11" spans="1:32" x14ac:dyDescent="0.2">
      <c r="A11" s="8"/>
      <c r="B11" s="8"/>
      <c r="C11" s="24"/>
      <c r="D11" s="24"/>
      <c r="E11" s="24"/>
      <c r="F11" s="24"/>
      <c r="G11" s="24"/>
      <c r="H11" s="24"/>
      <c r="I11" s="24"/>
      <c r="J11" s="12"/>
      <c r="K11" s="12"/>
      <c r="L11" s="24"/>
      <c r="M11" s="24"/>
      <c r="N11" s="24"/>
      <c r="O11" s="24"/>
      <c r="P11" s="24"/>
      <c r="Q11" s="24"/>
      <c r="R11" s="23"/>
      <c r="S11" s="23"/>
      <c r="T11" s="27"/>
      <c r="U11" s="23"/>
      <c r="V11" s="84"/>
      <c r="W11" s="5"/>
      <c r="X11" s="13"/>
      <c r="Y11" s="19"/>
      <c r="Z11" s="13"/>
      <c r="AA11" s="13"/>
      <c r="AB11" s="20"/>
      <c r="AC11" s="13"/>
      <c r="AD11" s="11"/>
      <c r="AE11" s="11"/>
      <c r="AF11" s="11"/>
    </row>
    <row r="12" spans="1:32" x14ac:dyDescent="0.2">
      <c r="A12" s="16"/>
      <c r="B12" s="8"/>
      <c r="C12" s="11"/>
      <c r="D12" s="11"/>
      <c r="E12" s="15"/>
      <c r="F12" s="11"/>
      <c r="G12" s="11"/>
      <c r="H12" s="11"/>
      <c r="I12" s="15"/>
      <c r="J12" s="12"/>
      <c r="K12" s="12"/>
      <c r="L12" s="11"/>
      <c r="M12" s="11"/>
      <c r="N12" s="15"/>
      <c r="O12" s="11"/>
      <c r="P12" s="11"/>
      <c r="Q12" s="11"/>
      <c r="R12" s="15"/>
      <c r="S12" s="11"/>
      <c r="T12" s="11"/>
      <c r="U12" s="12"/>
      <c r="V12" s="12"/>
      <c r="W12" s="5"/>
      <c r="X12" s="2"/>
      <c r="Y12" s="9"/>
      <c r="Z12" s="2"/>
      <c r="AA12" s="2"/>
      <c r="AB12" s="10"/>
      <c r="AC12" s="2"/>
    </row>
    <row r="13" spans="1:32" x14ac:dyDescent="0.2">
      <c r="A13" s="8"/>
      <c r="B13" s="8"/>
      <c r="C13" s="17"/>
      <c r="D13" s="14"/>
      <c r="E13" s="14"/>
      <c r="F13" s="11"/>
      <c r="G13" s="11"/>
      <c r="H13" s="28"/>
      <c r="I13" s="14"/>
      <c r="J13" s="11"/>
      <c r="K13" s="11"/>
      <c r="L13" s="11"/>
      <c r="M13" s="21"/>
      <c r="N13" s="14"/>
      <c r="O13" s="17"/>
      <c r="P13" s="11"/>
      <c r="Q13" s="21"/>
      <c r="R13" s="14"/>
      <c r="S13" s="17"/>
      <c r="T13" s="11"/>
      <c r="U13" s="12"/>
      <c r="W13" s="8"/>
      <c r="X13" s="9"/>
      <c r="Y13" s="2"/>
      <c r="Z13" s="2"/>
      <c r="AA13" s="10"/>
      <c r="AB13" s="2"/>
    </row>
    <row r="14" spans="1:32" x14ac:dyDescent="0.2">
      <c r="A14" s="16"/>
      <c r="B14" s="8"/>
      <c r="C14" s="17"/>
      <c r="D14" s="14"/>
      <c r="E14" s="14"/>
      <c r="F14" s="11"/>
      <c r="G14" s="11"/>
      <c r="H14" s="14"/>
      <c r="I14" s="14"/>
      <c r="J14" s="14"/>
      <c r="K14" s="14"/>
      <c r="L14" s="12"/>
      <c r="M14" s="14"/>
      <c r="N14" s="14"/>
      <c r="O14" s="14"/>
      <c r="P14" s="12"/>
      <c r="Q14" s="14"/>
      <c r="R14" s="14"/>
      <c r="S14" s="14"/>
      <c r="T14" s="14"/>
      <c r="U14" s="14"/>
      <c r="V14" s="5"/>
      <c r="W14" s="5"/>
      <c r="X14" s="5"/>
    </row>
    <row r="15" spans="1:32" x14ac:dyDescent="0.2">
      <c r="A15" s="8"/>
      <c r="B15" s="8"/>
      <c r="C15" s="17"/>
      <c r="D15" s="14"/>
      <c r="E15" s="14"/>
      <c r="F15" s="11"/>
      <c r="G15" s="11"/>
      <c r="H15" s="21"/>
      <c r="I15" s="14"/>
      <c r="J15" s="14"/>
      <c r="K15" s="14"/>
      <c r="L15" s="12"/>
      <c r="M15" s="21"/>
      <c r="N15" s="14"/>
      <c r="O15" s="81"/>
      <c r="P15" s="12"/>
      <c r="Q15" s="21"/>
      <c r="R15" s="14"/>
      <c r="S15" s="14"/>
      <c r="T15" s="14"/>
      <c r="U15" s="5"/>
      <c r="V15" s="5"/>
      <c r="W15" s="5"/>
      <c r="X15" s="5"/>
    </row>
    <row r="16" spans="1:32" x14ac:dyDescent="0.2">
      <c r="A16" s="16"/>
      <c r="B16" s="8"/>
      <c r="C16" s="17"/>
      <c r="D16" s="14"/>
      <c r="E16" s="14"/>
      <c r="F16" s="11"/>
      <c r="G16" s="11"/>
      <c r="H16" s="14"/>
      <c r="I16" s="14"/>
      <c r="J16" s="14"/>
      <c r="K16" s="82"/>
      <c r="L16" s="82"/>
      <c r="M16" s="82"/>
      <c r="N16" s="82"/>
      <c r="O16" s="14"/>
      <c r="P16" s="14"/>
      <c r="Q16" s="82"/>
      <c r="R16" s="82"/>
      <c r="S16" s="82"/>
      <c r="T16" s="82"/>
      <c r="U16" s="5"/>
      <c r="V16" s="5"/>
      <c r="W16" s="5"/>
      <c r="X16" s="5"/>
    </row>
    <row r="17" spans="1:29" x14ac:dyDescent="0.2">
      <c r="A17" s="8"/>
      <c r="B17" s="8"/>
      <c r="C17" s="17"/>
      <c r="D17" s="14"/>
      <c r="E17" s="14"/>
      <c r="F17" s="11"/>
      <c r="G17" s="11"/>
      <c r="H17" s="21"/>
      <c r="I17" s="14"/>
      <c r="J17" s="14"/>
      <c r="K17" s="79"/>
      <c r="L17" s="79"/>
      <c r="M17" s="79"/>
      <c r="N17" s="79"/>
      <c r="O17" s="21"/>
      <c r="P17" s="14"/>
      <c r="Q17" s="79"/>
      <c r="R17" s="79"/>
      <c r="S17" s="79"/>
      <c r="T17" s="79"/>
      <c r="U17" s="5"/>
      <c r="V17" s="5"/>
      <c r="W17" s="5"/>
      <c r="X17" s="5"/>
    </row>
    <row r="18" spans="1:29" x14ac:dyDescent="0.2">
      <c r="A18" s="21"/>
      <c r="B18" s="14"/>
      <c r="C18" s="17"/>
      <c r="D18" s="14"/>
      <c r="E18" s="14"/>
      <c r="F18" s="11"/>
      <c r="G18" s="11"/>
      <c r="H18" s="14"/>
      <c r="I18" s="14"/>
      <c r="J18" s="14"/>
      <c r="K18" s="79"/>
      <c r="L18" s="79"/>
      <c r="M18" s="79"/>
      <c r="N18" s="79"/>
      <c r="O18" s="14"/>
      <c r="P18" s="14"/>
      <c r="Q18" s="79"/>
      <c r="R18" s="79"/>
      <c r="S18" s="79"/>
      <c r="T18" s="79"/>
      <c r="U18" s="5"/>
      <c r="V18" s="5"/>
      <c r="W18" s="5"/>
      <c r="X18" s="5"/>
    </row>
    <row r="19" spans="1:29" x14ac:dyDescent="0.2">
      <c r="A19" s="21"/>
      <c r="B19" s="14"/>
      <c r="C19" s="17"/>
      <c r="D19" s="14"/>
      <c r="E19" s="14"/>
      <c r="F19" s="11"/>
      <c r="G19" s="11"/>
      <c r="H19" s="21"/>
      <c r="I19" s="14"/>
      <c r="J19" s="14"/>
      <c r="K19" s="79"/>
      <c r="L19" s="79"/>
      <c r="M19" s="79"/>
      <c r="N19" s="79"/>
      <c r="O19" s="12"/>
      <c r="P19" s="12"/>
      <c r="Q19" s="79"/>
      <c r="R19" s="79"/>
      <c r="S19" s="79"/>
      <c r="T19" s="79"/>
      <c r="U19" s="5"/>
      <c r="V19" s="5"/>
      <c r="W19" s="5"/>
      <c r="X19" s="5"/>
    </row>
    <row r="20" spans="1:29" x14ac:dyDescent="0.2">
      <c r="A20" s="21"/>
      <c r="B20" s="14"/>
      <c r="C20" s="17"/>
      <c r="D20" s="14"/>
      <c r="E20" s="14"/>
      <c r="F20" s="11"/>
      <c r="G20" s="11"/>
      <c r="H20" s="14"/>
      <c r="I20" s="14"/>
      <c r="J20" s="12"/>
      <c r="K20" s="79"/>
      <c r="L20" s="79"/>
      <c r="M20" s="79"/>
      <c r="N20" s="79"/>
      <c r="O20" s="12"/>
      <c r="P20" s="12"/>
      <c r="Q20" s="79"/>
      <c r="R20" s="79"/>
      <c r="S20" s="79"/>
      <c r="T20" s="79"/>
      <c r="U20" s="5"/>
      <c r="V20" s="5"/>
      <c r="W20" s="5"/>
      <c r="X20" s="5"/>
    </row>
    <row r="21" spans="1:29" x14ac:dyDescent="0.2">
      <c r="A21" s="21"/>
      <c r="B21" s="14"/>
      <c r="C21" s="17"/>
      <c r="D21" s="14"/>
      <c r="E21" s="14"/>
      <c r="F21" s="11"/>
      <c r="G21" s="11"/>
      <c r="H21" s="21"/>
      <c r="I21" s="14"/>
      <c r="J21" s="12"/>
      <c r="K21" s="79"/>
      <c r="L21" s="79"/>
      <c r="M21" s="79"/>
      <c r="N21" s="79"/>
      <c r="O21" s="12"/>
      <c r="P21" s="14"/>
      <c r="Q21" s="79"/>
      <c r="R21" s="79"/>
      <c r="S21" s="79"/>
      <c r="T21" s="79"/>
      <c r="U21" s="5"/>
      <c r="V21" s="5"/>
      <c r="W21" s="5"/>
      <c r="X21" s="5"/>
    </row>
    <row r="22" spans="1:29" x14ac:dyDescent="0.2">
      <c r="A22" s="21"/>
      <c r="B22" s="14"/>
      <c r="C22" s="17"/>
      <c r="D22" s="14"/>
      <c r="E22" s="14"/>
      <c r="F22" s="11"/>
      <c r="G22" s="11"/>
      <c r="H22" s="14"/>
      <c r="I22" s="14"/>
      <c r="J22" s="12"/>
      <c r="K22" s="79"/>
      <c r="L22" s="79"/>
      <c r="M22" s="79"/>
      <c r="N22" s="79"/>
      <c r="O22" s="28"/>
      <c r="P22" s="14"/>
      <c r="Q22" s="79"/>
      <c r="R22" s="79"/>
      <c r="S22" s="79"/>
      <c r="T22" s="79"/>
      <c r="U22" s="5"/>
      <c r="V22" s="5"/>
      <c r="W22" s="5"/>
      <c r="X22" s="5"/>
    </row>
    <row r="23" spans="1:29" x14ac:dyDescent="0.2">
      <c r="A23" s="21"/>
      <c r="B23" s="14"/>
      <c r="C23" s="17"/>
      <c r="D23" s="14"/>
      <c r="E23" s="14"/>
      <c r="F23" s="11"/>
      <c r="G23" s="11"/>
      <c r="H23" s="21"/>
      <c r="I23" s="14"/>
      <c r="J23" s="14"/>
      <c r="K23" s="79"/>
      <c r="L23" s="79"/>
      <c r="M23" s="79"/>
      <c r="N23" s="79"/>
      <c r="O23" s="14"/>
      <c r="P23" s="14"/>
      <c r="Q23" s="79"/>
      <c r="R23" s="79"/>
      <c r="S23" s="79"/>
      <c r="T23" s="79"/>
      <c r="U23" s="5"/>
      <c r="V23" s="5"/>
      <c r="W23" s="5"/>
      <c r="X23" s="5"/>
    </row>
    <row r="24" spans="1:29" x14ac:dyDescent="0.2">
      <c r="A24" s="21"/>
      <c r="B24" s="14"/>
      <c r="C24" s="17"/>
      <c r="D24" s="14"/>
      <c r="E24" s="14"/>
      <c r="F24" s="11"/>
      <c r="G24" s="11"/>
      <c r="H24" s="14"/>
      <c r="I24" s="14"/>
      <c r="J24" s="14"/>
      <c r="K24" s="79"/>
      <c r="L24" s="79"/>
      <c r="M24" s="79"/>
      <c r="N24" s="79"/>
      <c r="O24" s="28"/>
      <c r="P24" s="14"/>
      <c r="Q24" s="79"/>
      <c r="R24" s="79"/>
      <c r="S24" s="79"/>
      <c r="T24" s="79"/>
      <c r="U24" s="5"/>
      <c r="V24" s="5"/>
      <c r="W24" s="5"/>
      <c r="X24" s="5"/>
    </row>
    <row r="25" spans="1:29" x14ac:dyDescent="0.2">
      <c r="A25" s="21"/>
      <c r="B25" s="14"/>
      <c r="C25" s="17"/>
      <c r="D25" s="14"/>
      <c r="E25" s="14"/>
      <c r="F25" s="11"/>
      <c r="G25" s="11"/>
      <c r="H25" s="21"/>
      <c r="I25" s="14"/>
      <c r="J25" s="14"/>
      <c r="K25" s="79"/>
      <c r="L25" s="79"/>
      <c r="M25" s="79"/>
      <c r="N25" s="79"/>
      <c r="O25" s="14"/>
      <c r="P25" s="14"/>
      <c r="Q25" s="79"/>
      <c r="R25" s="79"/>
      <c r="S25" s="79"/>
      <c r="T25" s="79"/>
      <c r="U25" s="5"/>
      <c r="V25" s="5"/>
      <c r="W25" s="5"/>
      <c r="X25" s="5"/>
    </row>
    <row r="26" spans="1:29" x14ac:dyDescent="0.2">
      <c r="A26" s="21"/>
      <c r="B26" s="14"/>
      <c r="C26" s="17"/>
      <c r="D26" s="14"/>
      <c r="E26" s="14"/>
      <c r="F26" s="11"/>
      <c r="G26" s="11"/>
      <c r="H26" s="14"/>
      <c r="I26" s="14"/>
      <c r="J26" s="14"/>
      <c r="K26" s="79"/>
      <c r="L26" s="79"/>
      <c r="M26" s="79"/>
      <c r="N26" s="79"/>
      <c r="O26" s="28"/>
      <c r="P26" s="14"/>
      <c r="Q26" s="79"/>
      <c r="R26" s="79"/>
      <c r="S26" s="79"/>
      <c r="T26" s="79"/>
      <c r="U26" s="5"/>
      <c r="V26" s="5"/>
      <c r="W26" s="5"/>
      <c r="X26" s="5"/>
    </row>
    <row r="27" spans="1:29" x14ac:dyDescent="0.2">
      <c r="A27" s="21"/>
      <c r="B27" s="14"/>
      <c r="C27" s="17"/>
      <c r="D27" s="14"/>
      <c r="E27" s="14"/>
      <c r="F27" s="11"/>
      <c r="G27" s="11"/>
      <c r="H27" s="12"/>
      <c r="I27" s="14"/>
      <c r="J27" s="14"/>
      <c r="K27" s="79"/>
      <c r="L27" s="79"/>
      <c r="M27" s="79"/>
      <c r="N27" s="79"/>
      <c r="O27" s="14"/>
      <c r="P27" s="14"/>
      <c r="Q27" s="79"/>
      <c r="R27" s="79"/>
      <c r="S27" s="79"/>
      <c r="T27" s="79"/>
      <c r="U27" s="5"/>
      <c r="V27" s="5"/>
      <c r="W27" s="5"/>
      <c r="X27" s="5"/>
    </row>
    <row r="28" spans="1:29" x14ac:dyDescent="0.2">
      <c r="A28" s="21"/>
      <c r="B28" s="14"/>
      <c r="C28" s="17"/>
      <c r="D28" s="14"/>
      <c r="E28" s="14"/>
      <c r="F28" s="11"/>
      <c r="G28" s="11"/>
      <c r="H28" s="11"/>
      <c r="I28" s="15"/>
      <c r="J28" s="14"/>
      <c r="K28" s="79"/>
      <c r="L28" s="79"/>
      <c r="M28" s="79"/>
      <c r="N28" s="79"/>
      <c r="O28" s="12"/>
      <c r="P28" s="12"/>
      <c r="Q28" s="79"/>
      <c r="R28" s="79"/>
      <c r="S28" s="79"/>
      <c r="T28" s="79"/>
      <c r="U28" s="5"/>
      <c r="V28" s="5"/>
      <c r="W28" s="5"/>
      <c r="X28" s="5"/>
    </row>
    <row r="29" spans="1:29" x14ac:dyDescent="0.2">
      <c r="A29" s="21"/>
      <c r="B29" s="14"/>
      <c r="C29" s="17"/>
      <c r="D29" s="14"/>
      <c r="E29" s="14"/>
      <c r="F29" s="11"/>
      <c r="G29" s="11"/>
      <c r="H29" s="21"/>
      <c r="I29" s="14"/>
      <c r="J29" s="14"/>
      <c r="K29" s="79"/>
      <c r="L29" s="79"/>
      <c r="M29" s="79"/>
      <c r="N29" s="79"/>
      <c r="O29" s="12"/>
      <c r="P29" s="12"/>
      <c r="Q29" s="79"/>
      <c r="R29" s="79"/>
      <c r="S29" s="79"/>
      <c r="T29" s="79"/>
      <c r="U29" s="5"/>
      <c r="V29" s="5"/>
      <c r="W29" s="5"/>
      <c r="X29" s="5"/>
    </row>
    <row r="30" spans="1:29" x14ac:dyDescent="0.2">
      <c r="A30" s="21"/>
      <c r="B30" s="14"/>
      <c r="C30" s="17"/>
      <c r="D30" s="14"/>
      <c r="E30" s="14"/>
      <c r="F30" s="11"/>
      <c r="G30" s="11"/>
      <c r="H30" s="14"/>
      <c r="I30" s="14"/>
      <c r="J30" s="12"/>
      <c r="K30" s="79"/>
      <c r="L30" s="79"/>
      <c r="M30" s="79"/>
      <c r="N30" s="79"/>
      <c r="O30" s="12"/>
      <c r="P30" s="12"/>
      <c r="Q30" s="79"/>
      <c r="R30" s="79"/>
      <c r="S30" s="79"/>
      <c r="T30" s="79"/>
      <c r="U30" s="5"/>
      <c r="V30" s="5"/>
      <c r="W30" s="5"/>
      <c r="X30" s="5"/>
    </row>
    <row r="31" spans="1:29" x14ac:dyDescent="0.2">
      <c r="A31" s="21"/>
      <c r="B31" s="14"/>
      <c r="C31" s="17"/>
      <c r="D31" s="14"/>
      <c r="E31" s="14"/>
      <c r="F31" s="11"/>
      <c r="G31" s="11"/>
      <c r="H31" s="21"/>
      <c r="I31" s="14"/>
      <c r="J31" s="81"/>
      <c r="K31" s="79"/>
      <c r="L31" s="79"/>
      <c r="M31" s="79"/>
      <c r="N31" s="79"/>
      <c r="O31" s="12"/>
      <c r="P31" s="12"/>
      <c r="Q31" s="79"/>
      <c r="R31" s="79"/>
      <c r="S31" s="79"/>
      <c r="T31" s="79"/>
      <c r="U31" s="5"/>
      <c r="V31" s="5"/>
      <c r="W31" s="5"/>
      <c r="X31" s="5"/>
    </row>
    <row r="32" spans="1:29" x14ac:dyDescent="0.2">
      <c r="A32" s="21"/>
      <c r="B32" s="14"/>
      <c r="C32" s="17"/>
      <c r="D32" s="14"/>
      <c r="E32" s="14"/>
      <c r="F32" s="11"/>
      <c r="G32" s="11"/>
      <c r="H32" s="14"/>
      <c r="I32" s="14"/>
      <c r="J32" s="12"/>
      <c r="K32" s="12"/>
      <c r="L32" s="12"/>
      <c r="M32" s="14"/>
      <c r="N32" s="12"/>
      <c r="O32" s="12"/>
      <c r="P32" s="12"/>
      <c r="Q32" s="12"/>
      <c r="R32" s="12"/>
      <c r="S32" s="12"/>
      <c r="T32" s="12"/>
      <c r="U32" s="5"/>
      <c r="V32" s="5"/>
      <c r="W32" s="5"/>
      <c r="X32" s="5"/>
      <c r="Y32" s="5"/>
      <c r="Z32" s="5"/>
      <c r="AA32" s="5"/>
      <c r="AB32" s="5"/>
      <c r="AC32" s="5"/>
    </row>
    <row r="33" spans="1:31" x14ac:dyDescent="0.2">
      <c r="A33" s="21"/>
      <c r="B33" s="14"/>
      <c r="C33" s="17"/>
      <c r="D33" s="14"/>
      <c r="E33" s="14"/>
      <c r="F33" s="11"/>
      <c r="G33" s="11"/>
      <c r="H33" s="21"/>
      <c r="I33" s="14"/>
      <c r="J33" s="81"/>
      <c r="K33" s="81"/>
      <c r="L33" s="12"/>
      <c r="M33" s="21"/>
      <c r="N33" s="14"/>
      <c r="O33" s="81"/>
      <c r="P33" s="12"/>
      <c r="Q33" s="12"/>
      <c r="R33" s="12"/>
      <c r="S33" s="12"/>
      <c r="T33" s="12"/>
      <c r="U33" s="12"/>
      <c r="V33" s="12"/>
      <c r="W33" s="5"/>
      <c r="X33" s="5"/>
      <c r="Y33" s="5"/>
      <c r="Z33" s="5"/>
      <c r="AA33" s="5"/>
      <c r="AB33" s="5"/>
      <c r="AC33" s="5"/>
      <c r="AD33" s="5"/>
      <c r="AE33" s="5"/>
    </row>
    <row r="34" spans="1:31" x14ac:dyDescent="0.2">
      <c r="A34" s="21"/>
      <c r="B34" s="14"/>
      <c r="C34" s="17"/>
      <c r="D34" s="14"/>
      <c r="E34" s="14"/>
      <c r="F34" s="11"/>
      <c r="G34" s="11"/>
      <c r="H34" s="14"/>
      <c r="I34" s="14"/>
      <c r="J34" s="12"/>
      <c r="K34" s="12"/>
      <c r="L34" s="12"/>
      <c r="M34" s="14"/>
      <c r="N34" s="14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5"/>
      <c r="AA34" s="5"/>
      <c r="AB34" s="5"/>
      <c r="AC34" s="5"/>
      <c r="AD34" s="5"/>
      <c r="AE34" s="5"/>
    </row>
    <row r="35" spans="1:31" x14ac:dyDescent="0.2">
      <c r="A35" s="21"/>
      <c r="B35" s="14"/>
      <c r="C35" s="17"/>
      <c r="D35" s="14"/>
      <c r="E35" s="14"/>
      <c r="F35" s="11"/>
      <c r="G35" s="11"/>
      <c r="H35" s="21"/>
      <c r="I35" s="14"/>
      <c r="J35" s="81"/>
      <c r="K35" s="81"/>
      <c r="L35" s="12"/>
      <c r="M35" s="21"/>
      <c r="N35" s="14"/>
      <c r="O35" s="8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5"/>
      <c r="AA35" s="5"/>
      <c r="AB35" s="5"/>
      <c r="AC35" s="5"/>
      <c r="AD35" s="5"/>
      <c r="AE35" s="5"/>
    </row>
    <row r="36" spans="1:31" x14ac:dyDescent="0.2">
      <c r="A36" s="21"/>
      <c r="B36" s="14"/>
      <c r="C36" s="17"/>
      <c r="D36" s="14"/>
      <c r="E36" s="14"/>
      <c r="F36" s="11"/>
      <c r="G36" s="11"/>
      <c r="H36" s="14"/>
      <c r="I36" s="14"/>
      <c r="J36" s="12"/>
      <c r="K36" s="12"/>
      <c r="L36" s="12"/>
      <c r="M36" s="14"/>
      <c r="N36" s="14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5"/>
      <c r="AA36" s="5"/>
      <c r="AB36" s="5"/>
      <c r="AC36" s="5"/>
      <c r="AD36" s="5"/>
      <c r="AE36" s="5"/>
    </row>
    <row r="37" spans="1:31" x14ac:dyDescent="0.2">
      <c r="A37" s="21"/>
      <c r="B37" s="14"/>
      <c r="C37" s="17"/>
      <c r="D37" s="14"/>
      <c r="E37" s="14"/>
      <c r="F37" s="11"/>
      <c r="G37" s="11"/>
      <c r="H37" s="21"/>
      <c r="I37" s="14"/>
      <c r="J37" s="17"/>
      <c r="K37" s="17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</row>
    <row r="38" spans="1:31" x14ac:dyDescent="0.2">
      <c r="A38" s="21"/>
      <c r="B38" s="14"/>
      <c r="C38" s="29"/>
      <c r="D38" s="14"/>
      <c r="E38" s="14"/>
      <c r="F38" s="11"/>
      <c r="G38" s="11"/>
      <c r="H38" s="14"/>
      <c r="I38" s="14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</row>
    <row r="39" spans="1:31" x14ac:dyDescent="0.2">
      <c r="A39" s="21"/>
      <c r="B39" s="14"/>
      <c r="C39" s="29"/>
      <c r="D39" s="14"/>
      <c r="E39" s="14"/>
      <c r="F39" s="11"/>
      <c r="G39" s="11"/>
      <c r="H39" s="21"/>
      <c r="I39" s="14"/>
      <c r="J39" s="17"/>
      <c r="K39" s="17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1:31" x14ac:dyDescent="0.2">
      <c r="A40" s="21"/>
      <c r="B40" s="14"/>
      <c r="C40" s="29"/>
      <c r="D40" s="14"/>
      <c r="E40" s="14"/>
      <c r="F40" s="11"/>
      <c r="G40" s="11"/>
      <c r="H40" s="14"/>
      <c r="I40" s="14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1:3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29"/>
      <c r="K41" s="29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1:3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1:3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1:3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</row>
    <row r="45" spans="1:31" x14ac:dyDescent="0.2">
      <c r="W45" s="14"/>
      <c r="X45" s="13"/>
      <c r="Y45" s="11"/>
    </row>
    <row r="46" spans="1:31" x14ac:dyDescent="0.2">
      <c r="W46" s="14"/>
      <c r="X46" s="13"/>
      <c r="Y46" s="11"/>
    </row>
    <row r="47" spans="1:31" x14ac:dyDescent="0.2">
      <c r="W47" s="14"/>
      <c r="X47" s="13"/>
      <c r="Y47" s="11"/>
    </row>
    <row r="48" spans="1:31" x14ac:dyDescent="0.2">
      <c r="W48" s="14"/>
      <c r="X48" s="13"/>
      <c r="Y48" s="11"/>
    </row>
    <row r="49" spans="23:25" x14ac:dyDescent="0.2">
      <c r="W49" s="13"/>
      <c r="X49" s="13"/>
      <c r="Y49" s="11"/>
    </row>
    <row r="50" spans="23:25" x14ac:dyDescent="0.2">
      <c r="W50" s="13"/>
      <c r="X50" s="13"/>
      <c r="Y50" s="11"/>
    </row>
    <row r="51" spans="23:25" x14ac:dyDescent="0.2">
      <c r="W51" s="13"/>
      <c r="X51" s="13"/>
      <c r="Y51" s="11"/>
    </row>
    <row r="52" spans="23:25" x14ac:dyDescent="0.2">
      <c r="W52" s="11"/>
      <c r="X52" s="11"/>
      <c r="Y5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GAG_Cellular_raw</vt:lpstr>
      <vt:lpstr>GAG_cellular_processed</vt:lpstr>
      <vt:lpstr>GAG_decel_raw</vt:lpstr>
      <vt:lpstr>GAG_decel_processed</vt:lpstr>
      <vt:lpstr>GAG_collated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Halina Norbertczak [RPG]</dc:creator>
  <cp:lastModifiedBy>Halina Norbertczak</cp:lastModifiedBy>
  <cp:lastPrinted>2018-08-16T09:43:36Z</cp:lastPrinted>
  <dcterms:created xsi:type="dcterms:W3CDTF">2017-09-13T15:10:53Z</dcterms:created>
  <dcterms:modified xsi:type="dcterms:W3CDTF">2020-10-08T14:28:09Z</dcterms:modified>
</cp:coreProperties>
</file>