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Z:\Data\Halina\Work\Covid_remote_work\IVD journal paper\Data for repository\2_Biochemical_assays\"/>
    </mc:Choice>
  </mc:AlternateContent>
  <xr:revisionPtr revIDLastSave="0" documentId="13_ncr:1_{B0D9A219-FD90-42C9-8BAA-F23FACD6F0FD}" xr6:coauthVersionLast="45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GAG_Cellular_raw" sheetId="1" r:id="rId1"/>
    <sheet name="GAG_cellular_processed" sheetId="2" r:id="rId2"/>
    <sheet name="GAG_decel_raw" sheetId="3" r:id="rId3"/>
    <sheet name="GAG_decel_processed" sheetId="4" r:id="rId4"/>
    <sheet name="GAG_collated" sheetId="8" r:id="rId5"/>
  </sheets>
  <externalReferences>
    <externalReference r:id="rId6"/>
    <externalReference r:id="rId7"/>
  </externalReferences>
  <definedNames>
    <definedName name="__xlchart.v1.0" hidden="1">[1]Sheet1!$G$57:$G$62</definedName>
    <definedName name="__xlchart.v1.1" hidden="1">[1]Sheet1!$H$57:$H$62</definedName>
    <definedName name="__xlchart.v1.2" hidden="1">[1]Sheet1!$I$57:$I$62</definedName>
    <definedName name="__xlchart.v1.3" hidden="1">[1]Sheet1!$D$57:$D$62</definedName>
    <definedName name="__xlchart.v1.4" hidden="1">[1]Sheet1!$E$57:$E$62</definedName>
    <definedName name="__xlchart.v1.5" hidden="1">[1]Sheet1!$F$57:$F$62</definedName>
    <definedName name="_xlnm.Print_Area" localSheetId="3">GAG_decel_processed!$A$1:$AE$85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7" i="4" l="1"/>
  <c r="V35" i="4" s="1"/>
  <c r="D25" i="4"/>
  <c r="W18" i="4" s="1"/>
  <c r="D13" i="4"/>
  <c r="Q37" i="2"/>
  <c r="D41" i="2"/>
  <c r="R35" i="2" s="1"/>
  <c r="G38" i="2"/>
  <c r="D12" i="2"/>
  <c r="G10" i="2" s="1"/>
  <c r="P8" i="2"/>
  <c r="E38" i="2"/>
  <c r="E36" i="2"/>
  <c r="F35" i="2"/>
  <c r="F38" i="2"/>
  <c r="G39" i="2"/>
  <c r="E39" i="2"/>
  <c r="F37" i="2"/>
  <c r="G6" i="2"/>
  <c r="V31" i="4"/>
  <c r="V34" i="4"/>
  <c r="R15" i="2"/>
  <c r="Q18" i="2"/>
  <c r="R8" i="2"/>
  <c r="Q9" i="2"/>
  <c r="Q13" i="2"/>
  <c r="Q8" i="2"/>
  <c r="F8" i="2"/>
  <c r="E6" i="2"/>
  <c r="P11" i="2"/>
  <c r="Q7" i="2"/>
  <c r="P15" i="2"/>
  <c r="Q36" i="2"/>
  <c r="R37" i="2"/>
  <c r="P39" i="2"/>
  <c r="Q40" i="2"/>
  <c r="Q35" i="2"/>
  <c r="R36" i="2"/>
  <c r="P38" i="2"/>
  <c r="Q39" i="2"/>
  <c r="G11" i="4" l="1"/>
  <c r="E8" i="4"/>
  <c r="E7" i="4"/>
  <c r="E9" i="4"/>
  <c r="E11" i="4"/>
  <c r="H11" i="4" s="1"/>
  <c r="E10" i="4"/>
  <c r="E12" i="4"/>
  <c r="H12" i="4" s="1"/>
  <c r="E6" i="4"/>
  <c r="W8" i="4"/>
  <c r="F12" i="4"/>
  <c r="G18" i="4"/>
  <c r="F33" i="4"/>
  <c r="E35" i="4"/>
  <c r="V6" i="4"/>
  <c r="G6" i="4"/>
  <c r="V7" i="4"/>
  <c r="F10" i="4"/>
  <c r="V20" i="4"/>
  <c r="X8" i="4"/>
  <c r="V23" i="4"/>
  <c r="X7" i="4"/>
  <c r="F31" i="4"/>
  <c r="W21" i="4"/>
  <c r="X31" i="4"/>
  <c r="W30" i="4"/>
  <c r="W20" i="4"/>
  <c r="V11" i="4"/>
  <c r="G12" i="4"/>
  <c r="F36" i="4"/>
  <c r="W7" i="4"/>
  <c r="G22" i="4"/>
  <c r="X11" i="4"/>
  <c r="E36" i="4"/>
  <c r="F11" i="4"/>
  <c r="W10" i="4"/>
  <c r="V10" i="4"/>
  <c r="F7" i="4"/>
  <c r="G23" i="4"/>
  <c r="V8" i="4"/>
  <c r="Y8" i="4" s="1"/>
  <c r="AA8" i="4" s="1"/>
  <c r="AB8" i="4" s="1"/>
  <c r="AC8" i="4" s="1"/>
  <c r="AE8" i="4" s="1"/>
  <c r="E34" i="4"/>
  <c r="V19" i="4"/>
  <c r="W23" i="4"/>
  <c r="G7" i="4"/>
  <c r="W22" i="4"/>
  <c r="V9" i="4"/>
  <c r="E23" i="4"/>
  <c r="F34" i="4"/>
  <c r="E31" i="4"/>
  <c r="F9" i="4"/>
  <c r="G36" i="4"/>
  <c r="G9" i="4"/>
  <c r="G24" i="4"/>
  <c r="X21" i="4"/>
  <c r="X19" i="4"/>
  <c r="G20" i="4"/>
  <c r="V18" i="4"/>
  <c r="V22" i="4"/>
  <c r="X6" i="4"/>
  <c r="G10" i="4"/>
  <c r="W9" i="4"/>
  <c r="W6" i="4"/>
  <c r="G21" i="4"/>
  <c r="X18" i="4"/>
  <c r="X22" i="4"/>
  <c r="V21" i="4"/>
  <c r="E19" i="4"/>
  <c r="F6" i="4"/>
  <c r="W33" i="4"/>
  <c r="X9" i="4"/>
  <c r="X35" i="4"/>
  <c r="E32" i="4"/>
  <c r="V32" i="4"/>
  <c r="F19" i="4"/>
  <c r="E20" i="4"/>
  <c r="F22" i="4"/>
  <c r="F20" i="4"/>
  <c r="X23" i="4"/>
  <c r="Y23" i="4" s="1"/>
  <c r="AA23" i="4" s="1"/>
  <c r="AB23" i="4" s="1"/>
  <c r="AC23" i="4" s="1"/>
  <c r="AE23" i="4" s="1"/>
  <c r="F21" i="4"/>
  <c r="F23" i="4"/>
  <c r="F24" i="4"/>
  <c r="W19" i="4"/>
  <c r="V33" i="4"/>
  <c r="F8" i="4"/>
  <c r="E22" i="4"/>
  <c r="G19" i="4"/>
  <c r="F18" i="4"/>
  <c r="E21" i="4"/>
  <c r="W11" i="4"/>
  <c r="Y11" i="4" s="1"/>
  <c r="AA11" i="4" s="1"/>
  <c r="AB11" i="4" s="1"/>
  <c r="AC11" i="4" s="1"/>
  <c r="AE11" i="4" s="1"/>
  <c r="G32" i="4"/>
  <c r="X30" i="4"/>
  <c r="X10" i="4"/>
  <c r="Y10" i="4" s="1"/>
  <c r="AA10" i="4" s="1"/>
  <c r="AB10" i="4" s="1"/>
  <c r="AC10" i="4" s="1"/>
  <c r="AE10" i="4" s="1"/>
  <c r="G8" i="4"/>
  <c r="E24" i="4"/>
  <c r="E18" i="4"/>
  <c r="H18" i="4" s="1"/>
  <c r="X20" i="4"/>
  <c r="P9" i="2"/>
  <c r="R14" i="2"/>
  <c r="Q11" i="2"/>
  <c r="G9" i="2"/>
  <c r="P13" i="2"/>
  <c r="G7" i="2"/>
  <c r="Q16" i="2"/>
  <c r="P7" i="2"/>
  <c r="R11" i="2"/>
  <c r="E10" i="2"/>
  <c r="F40" i="2"/>
  <c r="G40" i="2"/>
  <c r="P35" i="2"/>
  <c r="Q14" i="2"/>
  <c r="R17" i="2"/>
  <c r="R16" i="2"/>
  <c r="G8" i="2"/>
  <c r="S35" i="2"/>
  <c r="U35" i="2" s="1"/>
  <c r="V35" i="2" s="1"/>
  <c r="W35" i="2" s="1"/>
  <c r="Y35" i="2" s="1"/>
  <c r="S8" i="2"/>
  <c r="U8" i="2" s="1"/>
  <c r="V8" i="2" s="1"/>
  <c r="W8" i="2" s="1"/>
  <c r="Y8" i="2" s="1"/>
  <c r="F10" i="2"/>
  <c r="H10" i="2" s="1"/>
  <c r="F7" i="2"/>
  <c r="E8" i="2"/>
  <c r="H8" i="2" s="1"/>
  <c r="F9" i="2"/>
  <c r="H9" i="2" s="1"/>
  <c r="F11" i="2"/>
  <c r="E9" i="2"/>
  <c r="P16" i="2"/>
  <c r="G11" i="2"/>
  <c r="R10" i="2"/>
  <c r="R13" i="2"/>
  <c r="E11" i="2"/>
  <c r="H11" i="2" s="1"/>
  <c r="G35" i="2"/>
  <c r="F39" i="2"/>
  <c r="P36" i="2"/>
  <c r="S36" i="2" s="1"/>
  <c r="U36" i="2" s="1"/>
  <c r="V36" i="2" s="1"/>
  <c r="W36" i="2" s="1"/>
  <c r="Y36" i="2" s="1"/>
  <c r="H6" i="2"/>
  <c r="P18" i="2"/>
  <c r="F6" i="2"/>
  <c r="Q17" i="2"/>
  <c r="R7" i="2"/>
  <c r="P17" i="2"/>
  <c r="P10" i="2"/>
  <c r="E7" i="2"/>
  <c r="H39" i="2"/>
  <c r="H38" i="2"/>
  <c r="R9" i="2"/>
  <c r="R18" i="2"/>
  <c r="Q10" i="2"/>
  <c r="P14" i="2"/>
  <c r="Q15" i="2"/>
  <c r="S15" i="2" s="1"/>
  <c r="U15" i="2" s="1"/>
  <c r="V15" i="2" s="1"/>
  <c r="W15" i="2" s="1"/>
  <c r="Y15" i="2" s="1"/>
  <c r="F36" i="2"/>
  <c r="E40" i="2"/>
  <c r="R38" i="2"/>
  <c r="S38" i="2"/>
  <c r="U38" i="2" s="1"/>
  <c r="V38" i="2" s="1"/>
  <c r="W38" i="2" s="1"/>
  <c r="Y38" i="2" s="1"/>
  <c r="G34" i="4"/>
  <c r="F35" i="4"/>
  <c r="F32" i="4"/>
  <c r="W31" i="4"/>
  <c r="Y31" i="4" s="1"/>
  <c r="AA31" i="4" s="1"/>
  <c r="AB31" i="4" s="1"/>
  <c r="AC31" i="4" s="1"/>
  <c r="AE31" i="4" s="1"/>
  <c r="G33" i="4"/>
  <c r="P37" i="2"/>
  <c r="S37" i="2" s="1"/>
  <c r="U37" i="2" s="1"/>
  <c r="V37" i="2" s="1"/>
  <c r="W37" i="2" s="1"/>
  <c r="Y37" i="2" s="1"/>
  <c r="X33" i="4"/>
  <c r="E35" i="2"/>
  <c r="H35" i="2" s="1"/>
  <c r="Q38" i="2"/>
  <c r="X32" i="4"/>
  <c r="G31" i="4"/>
  <c r="H31" i="4" s="1"/>
  <c r="V30" i="4"/>
  <c r="Y30" i="4" s="1"/>
  <c r="AA30" i="4" s="1"/>
  <c r="AB30" i="4" s="1"/>
  <c r="AC30" i="4" s="1"/>
  <c r="AE30" i="4" s="1"/>
  <c r="G36" i="2"/>
  <c r="H36" i="2" s="1"/>
  <c r="R40" i="2"/>
  <c r="R39" i="2"/>
  <c r="S39" i="2" s="1"/>
  <c r="U39" i="2" s="1"/>
  <c r="V39" i="2" s="1"/>
  <c r="W39" i="2" s="1"/>
  <c r="Y39" i="2" s="1"/>
  <c r="W34" i="4"/>
  <c r="F30" i="4"/>
  <c r="E33" i="4"/>
  <c r="X34" i="4"/>
  <c r="G35" i="4"/>
  <c r="W35" i="4"/>
  <c r="P40" i="2"/>
  <c r="W32" i="4"/>
  <c r="G30" i="4"/>
  <c r="E30" i="4"/>
  <c r="E37" i="2"/>
  <c r="G37" i="2"/>
  <c r="H6" i="4" l="1"/>
  <c r="H10" i="4"/>
  <c r="H9" i="4"/>
  <c r="H19" i="4"/>
  <c r="H7" i="4"/>
  <c r="Y19" i="4"/>
  <c r="AA19" i="4" s="1"/>
  <c r="AB19" i="4" s="1"/>
  <c r="AC19" i="4" s="1"/>
  <c r="AE19" i="4" s="1"/>
  <c r="Y21" i="4"/>
  <c r="AA21" i="4" s="1"/>
  <c r="AB21" i="4" s="1"/>
  <c r="AC21" i="4" s="1"/>
  <c r="AE21" i="4" s="1"/>
  <c r="H8" i="4"/>
  <c r="Y35" i="4"/>
  <c r="AA35" i="4" s="1"/>
  <c r="AB35" i="4" s="1"/>
  <c r="AC35" i="4" s="1"/>
  <c r="AE35" i="4" s="1"/>
  <c r="Y18" i="4"/>
  <c r="AA18" i="4" s="1"/>
  <c r="AB18" i="4" s="1"/>
  <c r="AC18" i="4" s="1"/>
  <c r="AE18" i="4" s="1"/>
  <c r="H36" i="4"/>
  <c r="H33" i="4"/>
  <c r="Y20" i="4"/>
  <c r="AA20" i="4" s="1"/>
  <c r="AB20" i="4" s="1"/>
  <c r="AC20" i="4" s="1"/>
  <c r="AE20" i="4" s="1"/>
  <c r="H21" i="4"/>
  <c r="H24" i="4"/>
  <c r="Y22" i="4"/>
  <c r="AA22" i="4" s="1"/>
  <c r="AB22" i="4" s="1"/>
  <c r="AC22" i="4" s="1"/>
  <c r="AE22" i="4" s="1"/>
  <c r="H23" i="4"/>
  <c r="Y7" i="4"/>
  <c r="AA7" i="4" s="1"/>
  <c r="AB7" i="4" s="1"/>
  <c r="AC7" i="4" s="1"/>
  <c r="AE7" i="4" s="1"/>
  <c r="H22" i="4"/>
  <c r="H34" i="4"/>
  <c r="H20" i="4"/>
  <c r="Y32" i="4"/>
  <c r="AA32" i="4" s="1"/>
  <c r="AB32" i="4" s="1"/>
  <c r="AC32" i="4" s="1"/>
  <c r="AE32" i="4" s="1"/>
  <c r="Y34" i="4"/>
  <c r="AA34" i="4" s="1"/>
  <c r="AB34" i="4" s="1"/>
  <c r="AC34" i="4" s="1"/>
  <c r="AE34" i="4" s="1"/>
  <c r="H32" i="4"/>
  <c r="Y9" i="4"/>
  <c r="AA9" i="4" s="1"/>
  <c r="AB9" i="4" s="1"/>
  <c r="AC9" i="4" s="1"/>
  <c r="AE9" i="4" s="1"/>
  <c r="Y6" i="4"/>
  <c r="AA6" i="4" s="1"/>
  <c r="AB6" i="4" s="1"/>
  <c r="AC6" i="4" s="1"/>
  <c r="AE6" i="4" s="1"/>
  <c r="H35" i="4"/>
  <c r="Y33" i="4"/>
  <c r="AA33" i="4" s="1"/>
  <c r="AB33" i="4" s="1"/>
  <c r="AC33" i="4" s="1"/>
  <c r="AE33" i="4" s="1"/>
  <c r="H37" i="2"/>
  <c r="S10" i="2"/>
  <c r="U10" i="2" s="1"/>
  <c r="V10" i="2" s="1"/>
  <c r="W10" i="2" s="1"/>
  <c r="Y10" i="2" s="1"/>
  <c r="S13" i="2"/>
  <c r="U13" i="2" s="1"/>
  <c r="V13" i="2" s="1"/>
  <c r="W13" i="2" s="1"/>
  <c r="Y13" i="2" s="1"/>
  <c r="S18" i="2"/>
  <c r="U18" i="2" s="1"/>
  <c r="V18" i="2" s="1"/>
  <c r="W18" i="2" s="1"/>
  <c r="Y18" i="2" s="1"/>
  <c r="H40" i="2"/>
  <c r="S16" i="2"/>
  <c r="U16" i="2" s="1"/>
  <c r="V16" i="2" s="1"/>
  <c r="W16" i="2" s="1"/>
  <c r="Y16" i="2" s="1"/>
  <c r="S11" i="2"/>
  <c r="U11" i="2" s="1"/>
  <c r="V11" i="2" s="1"/>
  <c r="W11" i="2" s="1"/>
  <c r="Y11" i="2" s="1"/>
  <c r="S9" i="2"/>
  <c r="U9" i="2" s="1"/>
  <c r="V9" i="2" s="1"/>
  <c r="W9" i="2" s="1"/>
  <c r="Y9" i="2" s="1"/>
  <c r="H7" i="2"/>
  <c r="S14" i="2"/>
  <c r="U14" i="2" s="1"/>
  <c r="V14" i="2" s="1"/>
  <c r="W14" i="2" s="1"/>
  <c r="Y14" i="2" s="1"/>
  <c r="S17" i="2"/>
  <c r="U17" i="2" s="1"/>
  <c r="V17" i="2" s="1"/>
  <c r="W17" i="2" s="1"/>
  <c r="Y17" i="2" s="1"/>
  <c r="S7" i="2"/>
  <c r="U7" i="2" s="1"/>
  <c r="V7" i="2" s="1"/>
  <c r="W7" i="2" s="1"/>
  <c r="Y7" i="2" s="1"/>
  <c r="S40" i="2"/>
  <c r="U40" i="2" s="1"/>
  <c r="V40" i="2" s="1"/>
  <c r="W40" i="2" s="1"/>
  <c r="Y40" i="2" s="1"/>
  <c r="H30" i="4"/>
</calcChain>
</file>

<file path=xl/sharedStrings.xml><?xml version="1.0" encoding="utf-8"?>
<sst xmlns="http://schemas.openxmlformats.org/spreadsheetml/2006/main" count="751" uniqueCount="129">
  <si>
    <t xml:space="preserve">                                                                                   </t>
  </si>
  <si>
    <t>Photometric1</t>
  </si>
  <si>
    <t>Sample</t>
  </si>
  <si>
    <t>A</t>
  </si>
  <si>
    <t>Un_0001 1/1</t>
  </si>
  <si>
    <t>Un_0009 1/1</t>
  </si>
  <si>
    <t>Un_0017 1/1</t>
  </si>
  <si>
    <t>Un_0025 1/1</t>
  </si>
  <si>
    <t>Un_0033 1/1</t>
  </si>
  <si>
    <t>Un_0041 1/1</t>
  </si>
  <si>
    <t>Un_0049 1/1</t>
  </si>
  <si>
    <t>Un_0057 1/1</t>
  </si>
  <si>
    <t>Un_0065 1/1</t>
  </si>
  <si>
    <t>Un_0073 1/1</t>
  </si>
  <si>
    <t>Un_0081 1/1</t>
  </si>
  <si>
    <t>Un_0089 1/1</t>
  </si>
  <si>
    <t>B</t>
  </si>
  <si>
    <t>Un_0002 1/1</t>
  </si>
  <si>
    <t>Un_0090 1/1</t>
  </si>
  <si>
    <t>C</t>
  </si>
  <si>
    <t>Un_0003 1/1</t>
  </si>
  <si>
    <t>Un_0091 1/1</t>
  </si>
  <si>
    <t>D</t>
  </si>
  <si>
    <t>Un_0004 1/1</t>
  </si>
  <si>
    <t>Un_0092 1/1</t>
  </si>
  <si>
    <t>E</t>
  </si>
  <si>
    <t>Un_0005 1/1</t>
  </si>
  <si>
    <t>Un_0093 1/1</t>
  </si>
  <si>
    <t>F</t>
  </si>
  <si>
    <t>Un_0006 1/1</t>
  </si>
  <si>
    <t>Un_0094 1/1</t>
  </si>
  <si>
    <t>G</t>
  </si>
  <si>
    <t>Un_0007 1/1</t>
  </si>
  <si>
    <t>Un_0095 1/1</t>
  </si>
  <si>
    <t>H</t>
  </si>
  <si>
    <t>Un_0008 1/1</t>
  </si>
  <si>
    <t>Un_0016 1/1</t>
  </si>
  <si>
    <t>Un_0024 1/1</t>
  </si>
  <si>
    <t>Un_0032 1/1</t>
  </si>
  <si>
    <t>Un_0040 1/1</t>
  </si>
  <si>
    <t>Un_0048 1/1</t>
  </si>
  <si>
    <t>Un_0056 1/1</t>
  </si>
  <si>
    <t>Un_0064 1/1</t>
  </si>
  <si>
    <t>Un_0072 1/1</t>
  </si>
  <si>
    <t>Un_0080 1/1</t>
  </si>
  <si>
    <t>Un_0088 1/1</t>
  </si>
  <si>
    <t>Un_0096 1/1</t>
  </si>
  <si>
    <t>Abs</t>
  </si>
  <si>
    <t>Standards</t>
  </si>
  <si>
    <t>Buffer</t>
  </si>
  <si>
    <t>Blank</t>
  </si>
  <si>
    <t>NP 1 in 50</t>
  </si>
  <si>
    <t>iAF 1 in 50</t>
  </si>
  <si>
    <t>oAF 1 in 10</t>
  </si>
  <si>
    <t>oAF 1 in 5</t>
  </si>
  <si>
    <t>Plate 1 NP iAF</t>
  </si>
  <si>
    <t>Plate 2 oAF</t>
  </si>
  <si>
    <t>Unknowns</t>
  </si>
  <si>
    <t>Blanks</t>
  </si>
  <si>
    <t>Plate 1 NP and iAF</t>
  </si>
  <si>
    <t>[CS] (µg.ml-1)</t>
  </si>
  <si>
    <t>Absorbance at 525 nm</t>
  </si>
  <si>
    <t>Normalised absorbance (abs-background)</t>
  </si>
  <si>
    <t>Mean Abs</t>
  </si>
  <si>
    <t>Mean of background</t>
  </si>
  <si>
    <t>Sample ID</t>
  </si>
  <si>
    <t>Native NP</t>
  </si>
  <si>
    <t>Native iAF</t>
  </si>
  <si>
    <t>1 in 50</t>
  </si>
  <si>
    <t>Absorbance 525 nm</t>
  </si>
  <si>
    <t>Normalised Abs 525 nm</t>
  </si>
  <si>
    <t>Mean norm. abs.</t>
  </si>
  <si>
    <t>"m" from std curve</t>
  </si>
  <si>
    <t>[GAG] ug/ml in well (mean abs/"m") diluted sample</t>
  </si>
  <si>
    <t>I in 50 correction [GAG] in undiluted sample (ug)</t>
  </si>
  <si>
    <t>µg in original 5 ml sample</t>
  </si>
  <si>
    <t>Tissue dr. wt. (mg)</t>
  </si>
  <si>
    <t>[GAG] µg/mg dr. wt.</t>
  </si>
  <si>
    <t>Plate 3 oAF</t>
  </si>
  <si>
    <t>oAF 1 in 20</t>
  </si>
  <si>
    <t>oAF 1 in 15</t>
  </si>
  <si>
    <t>Plate 4 oAF</t>
  </si>
  <si>
    <t>oAF 1 in 40</t>
  </si>
  <si>
    <t>oAF 1 in 30</t>
  </si>
  <si>
    <t>1 in 40</t>
  </si>
  <si>
    <t>Plate 4</t>
  </si>
  <si>
    <t>1in40</t>
  </si>
  <si>
    <t>NP</t>
  </si>
  <si>
    <t>iAF</t>
  </si>
  <si>
    <t>oAF</t>
  </si>
  <si>
    <t>Not enough sample left after tissue taken for DNA assay</t>
  </si>
  <si>
    <t>Plate 1 NP</t>
  </si>
  <si>
    <t>old std</t>
  </si>
  <si>
    <t>new std</t>
  </si>
  <si>
    <t>DAB only</t>
  </si>
  <si>
    <t>Plate 2 iAF</t>
  </si>
  <si>
    <t>New std.</t>
  </si>
  <si>
    <t>normalised(abs-background)</t>
  </si>
  <si>
    <t>Avg normalised abs</t>
  </si>
  <si>
    <t>I in 40 correction [GAG] in undiluted sample (ug)</t>
  </si>
  <si>
    <t>Decel</t>
  </si>
  <si>
    <t>T2-3</t>
  </si>
  <si>
    <t>T6-7</t>
  </si>
  <si>
    <t>T1-2</t>
  </si>
  <si>
    <t>T5-6</t>
  </si>
  <si>
    <t>GAG assay, Human decel samples</t>
  </si>
  <si>
    <t>Cellular</t>
  </si>
  <si>
    <t>Native oAF</t>
  </si>
  <si>
    <t>GAG content of cellular and decellularised tissue regions ug/mg dr.wt.</t>
  </si>
  <si>
    <t>Spine No</t>
  </si>
  <si>
    <t>Spine level</t>
  </si>
  <si>
    <t>Descriptive statistics</t>
  </si>
  <si>
    <t>Spine/Donor</t>
  </si>
  <si>
    <t>Level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</si>
  <si>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</si>
  <si>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</si>
  <si>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</si>
  <si>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</si>
  <si>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</si>
  <si>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</si>
  <si>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</si>
  <si>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</si>
  <si>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</si>
  <si>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</si>
  <si>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</si>
  <si>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Sum</t>
  </si>
  <si>
    <t>Count</t>
  </si>
  <si>
    <t>Confidence Level(95.0%)</t>
  </si>
  <si>
    <t>GAG assay, Human cellular samples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</si>
</sst>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trike/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sz val="10"/>
      <color theme="8"/>
      <name val="Arial"/>
      <family val="2"/>
    </font>
    <font>
      <sz val="10"/>
      <color theme="9"/>
      <name val="Arial"/>
      <family val="2"/>
    </font>
    <font>
      <sz val="10"/>
      <color rgb="FF00B050"/>
      <name val="Arial"/>
      <family val="2"/>
    </font>
    <font>
      <sz val="10"/>
      <color rgb="FF0070C0"/>
      <name val="Arial"/>
      <family val="2"/>
    </font>
    <font>
      <sz val="10"/>
      <color theme="5" tint="-0.499984740745262"/>
      <name val="Arial"/>
      <family val="2"/>
    </font>
    <font>
      <sz val="18"/>
      <color theme="3"/>
      <name val="Calibri Light"/>
      <family val="2"/>
      <scheme val="major"/>
    </font>
    <font>
      <sz val="10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11" fillId="0" borderId="0" applyNumberFormat="0" applyFill="0" applyBorder="0" applyAlignment="0" applyProtection="0"/>
    <xf numFmtId="0" fontId="12" fillId="0" borderId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5" fillId="0" borderId="14" applyNumberFormat="0" applyFill="0" applyAlignment="0" applyProtection="0"/>
    <xf numFmtId="0" fontId="15" fillId="0" borderId="0" applyNumberFormat="0" applyFill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0" applyNumberFormat="0" applyBorder="0" applyAlignment="0" applyProtection="0"/>
    <xf numFmtId="0" fontId="19" fillId="9" borderId="15" applyNumberFormat="0" applyAlignment="0" applyProtection="0"/>
    <xf numFmtId="0" fontId="20" fillId="10" borderId="16" applyNumberFormat="0" applyAlignment="0" applyProtection="0"/>
    <xf numFmtId="0" fontId="21" fillId="10" borderId="15" applyNumberFormat="0" applyAlignment="0" applyProtection="0"/>
    <xf numFmtId="0" fontId="22" fillId="0" borderId="17" applyNumberFormat="0" applyFill="0" applyAlignment="0" applyProtection="0"/>
    <xf numFmtId="0" fontId="23" fillId="11" borderId="18" applyNumberFormat="0" applyAlignment="0" applyProtection="0"/>
    <xf numFmtId="0" fontId="5" fillId="0" borderId="0" applyNumberFormat="0" applyFill="0" applyBorder="0" applyAlignment="0" applyProtection="0"/>
    <xf numFmtId="0" fontId="12" fillId="12" borderId="19" applyNumberFormat="0" applyFont="0" applyAlignment="0" applyProtection="0"/>
    <xf numFmtId="0" fontId="24" fillId="0" borderId="0" applyNumberFormat="0" applyFill="0" applyBorder="0" applyAlignment="0" applyProtection="0"/>
    <xf numFmtId="0" fontId="25" fillId="0" borderId="20" applyNumberFormat="0" applyFill="0" applyAlignment="0" applyProtection="0"/>
    <xf numFmtId="0" fontId="26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12" fillId="30" borderId="0" applyNumberFormat="0" applyBorder="0" applyAlignment="0" applyProtection="0"/>
    <xf numFmtId="0" fontId="12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35" borderId="0" applyNumberFormat="0" applyBorder="0" applyAlignment="0" applyProtection="0"/>
    <xf numFmtId="0" fontId="26" fillId="36" borderId="0" applyNumberFormat="0" applyBorder="0" applyAlignment="0" applyProtection="0"/>
  </cellStyleXfs>
  <cellXfs count="141">
    <xf numFmtId="0" fontId="0" fillId="0" borderId="0" xfId="0"/>
    <xf numFmtId="164" fontId="0" fillId="0" borderId="0" xfId="0" applyNumberFormat="1"/>
    <xf numFmtId="164" fontId="0" fillId="0" borderId="1" xfId="0" applyNumberFormat="1" applyBorder="1"/>
    <xf numFmtId="164" fontId="0" fillId="0" borderId="2" xfId="0" applyNumberFormat="1" applyBorder="1"/>
    <xf numFmtId="164" fontId="0" fillId="0" borderId="3" xfId="0" applyNumberFormat="1" applyBorder="1"/>
    <xf numFmtId="164" fontId="0" fillId="0" borderId="4" xfId="0" applyNumberFormat="1" applyBorder="1"/>
    <xf numFmtId="164" fontId="0" fillId="0" borderId="0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164" fontId="0" fillId="0" borderId="7" xfId="0" applyNumberFormat="1" applyBorder="1"/>
    <xf numFmtId="164" fontId="0" fillId="0" borderId="8" xfId="0" applyNumberForma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5" fillId="0" borderId="1" xfId="0" applyFont="1" applyBorder="1"/>
    <xf numFmtId="0" fontId="5" fillId="0" borderId="2" xfId="0" applyFont="1" applyBorder="1"/>
    <xf numFmtId="0" fontId="5" fillId="0" borderId="4" xfId="0" applyFont="1" applyBorder="1"/>
    <xf numFmtId="0" fontId="5" fillId="0" borderId="0" xfId="0" applyFont="1" applyBorder="1"/>
    <xf numFmtId="0" fontId="5" fillId="0" borderId="6" xfId="0" applyFont="1" applyBorder="1"/>
    <xf numFmtId="0" fontId="5" fillId="0" borderId="7" xfId="0" applyFont="1" applyBorder="1"/>
    <xf numFmtId="0" fontId="5" fillId="0" borderId="3" xfId="0" applyFont="1" applyBorder="1"/>
    <xf numFmtId="0" fontId="5" fillId="0" borderId="5" xfId="0" applyFont="1" applyBorder="1"/>
    <xf numFmtId="0" fontId="5" fillId="0" borderId="8" xfId="0" applyFont="1" applyBorder="1"/>
    <xf numFmtId="0" fontId="6" fillId="0" borderId="1" xfId="0" applyFont="1" applyBorder="1"/>
    <xf numFmtId="0" fontId="6" fillId="0" borderId="4" xfId="0" applyFont="1" applyBorder="1"/>
    <xf numFmtId="0" fontId="6" fillId="0" borderId="6" xfId="0" applyFont="1" applyBorder="1"/>
    <xf numFmtId="0" fontId="6" fillId="0" borderId="0" xfId="0" applyFont="1" applyFill="1" applyBorder="1"/>
    <xf numFmtId="0" fontId="6" fillId="0" borderId="0" xfId="0" applyFont="1" applyBorder="1"/>
    <xf numFmtId="0" fontId="6" fillId="0" borderId="7" xfId="0" applyFont="1" applyBorder="1"/>
    <xf numFmtId="0" fontId="7" fillId="0" borderId="1" xfId="0" applyFont="1" applyBorder="1"/>
    <xf numFmtId="0" fontId="7" fillId="0" borderId="2" xfId="0" applyFont="1" applyBorder="1"/>
    <xf numFmtId="0" fontId="7" fillId="0" borderId="3" xfId="0" applyFont="1" applyBorder="1"/>
    <xf numFmtId="0" fontId="7" fillId="0" borderId="4" xfId="0" applyFont="1" applyBorder="1"/>
    <xf numFmtId="0" fontId="7" fillId="0" borderId="0" xfId="0" applyFont="1" applyBorder="1"/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0" borderId="8" xfId="0" applyFont="1" applyBorder="1"/>
    <xf numFmtId="164" fontId="7" fillId="0" borderId="1" xfId="0" applyNumberFormat="1" applyFont="1" applyBorder="1"/>
    <xf numFmtId="164" fontId="7" fillId="0" borderId="2" xfId="0" applyNumberFormat="1" applyFont="1" applyBorder="1"/>
    <xf numFmtId="164" fontId="7" fillId="0" borderId="3" xfId="0" applyNumberFormat="1" applyFont="1" applyBorder="1"/>
    <xf numFmtId="164" fontId="7" fillId="0" borderId="4" xfId="0" applyNumberFormat="1" applyFont="1" applyBorder="1"/>
    <xf numFmtId="164" fontId="7" fillId="0" borderId="0" xfId="0" applyNumberFormat="1" applyFont="1" applyBorder="1"/>
    <xf numFmtId="164" fontId="7" fillId="0" borderId="5" xfId="0" applyNumberFormat="1" applyFont="1" applyBorder="1"/>
    <xf numFmtId="164" fontId="7" fillId="0" borderId="6" xfId="0" applyNumberFormat="1" applyFont="1" applyBorder="1"/>
    <xf numFmtId="164" fontId="7" fillId="0" borderId="7" xfId="0" applyNumberFormat="1" applyFont="1" applyBorder="1"/>
    <xf numFmtId="164" fontId="7" fillId="0" borderId="8" xfId="0" applyNumberFormat="1" applyFont="1" applyBorder="1"/>
    <xf numFmtId="164" fontId="2" fillId="0" borderId="1" xfId="0" applyNumberFormat="1" applyFont="1" applyBorder="1"/>
    <xf numFmtId="164" fontId="2" fillId="0" borderId="2" xfId="0" applyNumberFormat="1" applyFont="1" applyBorder="1"/>
    <xf numFmtId="164" fontId="2" fillId="0" borderId="3" xfId="0" applyNumberFormat="1" applyFont="1" applyBorder="1"/>
    <xf numFmtId="164" fontId="2" fillId="0" borderId="4" xfId="0" applyNumberFormat="1" applyFont="1" applyBorder="1"/>
    <xf numFmtId="164" fontId="2" fillId="0" borderId="0" xfId="0" applyNumberFormat="1" applyFont="1" applyBorder="1"/>
    <xf numFmtId="164" fontId="2" fillId="0" borderId="5" xfId="0" applyNumberFormat="1" applyFont="1" applyBorder="1"/>
    <xf numFmtId="164" fontId="2" fillId="0" borderId="6" xfId="0" applyNumberFormat="1" applyFont="1" applyBorder="1"/>
    <xf numFmtId="164" fontId="2" fillId="0" borderId="7" xfId="0" applyNumberFormat="1" applyFont="1" applyBorder="1"/>
    <xf numFmtId="164" fontId="2" fillId="0" borderId="8" xfId="0" applyNumberFormat="1" applyFont="1" applyBorder="1"/>
    <xf numFmtId="164" fontId="5" fillId="0" borderId="1" xfId="0" applyNumberFormat="1" applyFont="1" applyBorder="1"/>
    <xf numFmtId="164" fontId="5" fillId="0" borderId="2" xfId="0" applyNumberFormat="1" applyFont="1" applyBorder="1"/>
    <xf numFmtId="164" fontId="5" fillId="0" borderId="3" xfId="0" applyNumberFormat="1" applyFont="1" applyBorder="1"/>
    <xf numFmtId="164" fontId="5" fillId="0" borderId="4" xfId="0" applyNumberFormat="1" applyFont="1" applyBorder="1"/>
    <xf numFmtId="164" fontId="5" fillId="0" borderId="0" xfId="0" applyNumberFormat="1" applyFont="1" applyBorder="1"/>
    <xf numFmtId="164" fontId="5" fillId="0" borderId="5" xfId="0" applyNumberFormat="1" applyFont="1" applyBorder="1"/>
    <xf numFmtId="164" fontId="5" fillId="0" borderId="6" xfId="0" applyNumberFormat="1" applyFont="1" applyBorder="1"/>
    <xf numFmtId="164" fontId="5" fillId="0" borderId="7" xfId="0" applyNumberFormat="1" applyFont="1" applyBorder="1"/>
    <xf numFmtId="164" fontId="5" fillId="0" borderId="8" xfId="0" applyNumberFormat="1" applyFont="1" applyBorder="1"/>
    <xf numFmtId="164" fontId="6" fillId="0" borderId="9" xfId="0" applyNumberFormat="1" applyFont="1" applyBorder="1"/>
    <xf numFmtId="164" fontId="6" fillId="0" borderId="10" xfId="0" applyNumberFormat="1" applyFont="1" applyBorder="1"/>
    <xf numFmtId="164" fontId="6" fillId="0" borderId="11" xfId="0" applyNumberFormat="1" applyFont="1" applyBorder="1"/>
    <xf numFmtId="164" fontId="6" fillId="0" borderId="1" xfId="0" applyNumberFormat="1" applyFont="1" applyBorder="1"/>
    <xf numFmtId="164" fontId="6" fillId="0" borderId="4" xfId="0" applyNumberFormat="1" applyFont="1" applyBorder="1"/>
    <xf numFmtId="164" fontId="6" fillId="0" borderId="6" xfId="0" applyNumberFormat="1" applyFont="1" applyBorder="1"/>
    <xf numFmtId="164" fontId="6" fillId="0" borderId="0" xfId="0" applyNumberFormat="1" applyFont="1" applyBorder="1"/>
    <xf numFmtId="164" fontId="6" fillId="0" borderId="7" xfId="0" applyNumberFormat="1" applyFont="1" applyBorder="1"/>
    <xf numFmtId="0" fontId="2" fillId="0" borderId="0" xfId="0" applyFont="1"/>
    <xf numFmtId="0" fontId="5" fillId="0" borderId="0" xfId="0" applyFont="1"/>
    <xf numFmtId="0" fontId="8" fillId="0" borderId="0" xfId="0" applyFont="1"/>
    <xf numFmtId="0" fontId="9" fillId="0" borderId="0" xfId="0" applyFont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164" fontId="5" fillId="0" borderId="0" xfId="0" applyNumberFormat="1" applyFont="1" applyBorder="1" applyAlignment="1">
      <alignment horizontal="left"/>
    </xf>
    <xf numFmtId="164" fontId="0" fillId="0" borderId="0" xfId="0" applyNumberFormat="1" applyAlignment="1">
      <alignment horizontal="left"/>
    </xf>
    <xf numFmtId="164" fontId="3" fillId="0" borderId="0" xfId="0" applyNumberFormat="1" applyFont="1" applyAlignment="1">
      <alignment horizontal="left"/>
    </xf>
    <xf numFmtId="0" fontId="2" fillId="0" borderId="0" xfId="0" applyFont="1" applyAlignment="1">
      <alignment wrapText="1"/>
    </xf>
    <xf numFmtId="0" fontId="6" fillId="0" borderId="8" xfId="0" applyFont="1" applyBorder="1"/>
    <xf numFmtId="0" fontId="7" fillId="0" borderId="0" xfId="0" applyFont="1"/>
    <xf numFmtId="0" fontId="0" fillId="0" borderId="0" xfId="0" applyFill="1" applyBorder="1" applyAlignment="1"/>
    <xf numFmtId="0" fontId="4" fillId="0" borderId="0" xfId="0" applyFont="1" applyFill="1" applyBorder="1" applyAlignment="1">
      <alignment horizontal="centerContinuous"/>
    </xf>
    <xf numFmtId="0" fontId="2" fillId="0" borderId="0" xfId="0" applyFont="1" applyAlignment="1">
      <alignment horizontal="left" wrapText="1"/>
    </xf>
    <xf numFmtId="164" fontId="6" fillId="0" borderId="0" xfId="0" applyNumberFormat="1" applyFont="1" applyAlignment="1">
      <alignment horizontal="left"/>
    </xf>
    <xf numFmtId="164" fontId="2" fillId="0" borderId="0" xfId="0" applyNumberFormat="1" applyFont="1"/>
    <xf numFmtId="0" fontId="10" fillId="0" borderId="0" xfId="0" applyFont="1"/>
    <xf numFmtId="164" fontId="10" fillId="0" borderId="0" xfId="0" applyNumberFormat="1" applyFont="1"/>
    <xf numFmtId="164" fontId="8" fillId="0" borderId="0" xfId="0" applyNumberFormat="1" applyFont="1"/>
    <xf numFmtId="164" fontId="5" fillId="0" borderId="0" xfId="0" applyNumberFormat="1" applyFont="1"/>
    <xf numFmtId="0" fontId="6" fillId="0" borderId="0" xfId="0" applyFont="1"/>
    <xf numFmtId="164" fontId="6" fillId="0" borderId="0" xfId="0" applyNumberFormat="1" applyFont="1"/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2" fillId="0" borderId="0" xfId="0" applyFont="1" applyFill="1" applyBorder="1" applyAlignment="1">
      <alignment wrapText="1"/>
    </xf>
    <xf numFmtId="0" fontId="0" fillId="0" borderId="0" xfId="0" applyFill="1"/>
    <xf numFmtId="0" fontId="0" fillId="0" borderId="0" xfId="0" applyFill="1" applyAlignment="1">
      <alignment horizontal="left"/>
    </xf>
    <xf numFmtId="0" fontId="2" fillId="2" borderId="0" xfId="0" applyFont="1" applyFill="1"/>
    <xf numFmtId="0" fontId="1" fillId="3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1" fillId="0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0" fillId="2" borderId="0" xfId="0" applyFill="1"/>
    <xf numFmtId="0" fontId="1" fillId="2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0" fontId="1" fillId="4" borderId="0" xfId="0" applyFont="1" applyFill="1" applyAlignment="1">
      <alignment horizontal="left"/>
    </xf>
    <xf numFmtId="0" fontId="0" fillId="4" borderId="0" xfId="0" applyFill="1"/>
    <xf numFmtId="0" fontId="2" fillId="0" borderId="0" xfId="0" applyFont="1" applyBorder="1"/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left" wrapText="1"/>
    </xf>
    <xf numFmtId="0" fontId="1" fillId="0" borderId="0" xfId="0" applyFo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1" fillId="0" borderId="0" xfId="0" applyFont="1" applyAlignment="1">
      <alignment wrapText="1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0" fillId="0" borderId="0" xfId="0" applyAlignment="1"/>
    <xf numFmtId="0" fontId="1" fillId="0" borderId="0" xfId="0" applyFont="1" applyAlignment="1"/>
    <xf numFmtId="0" fontId="0" fillId="0" borderId="0" xfId="0" applyBorder="1" applyAlignment="1"/>
    <xf numFmtId="0" fontId="27" fillId="0" borderId="0" xfId="0" applyFont="1" applyFill="1" applyBorder="1" applyAlignment="1">
      <alignment horizontal="left"/>
    </xf>
    <xf numFmtId="0" fontId="1" fillId="0" borderId="0" xfId="2" applyFont="1" applyFill="1" applyAlignment="1"/>
    <xf numFmtId="0" fontId="27" fillId="0" borderId="0" xfId="0" applyFont="1" applyFill="1" applyBorder="1" applyAlignment="1"/>
    <xf numFmtId="0" fontId="1" fillId="0" borderId="0" xfId="2" applyFont="1" applyFill="1" applyAlignment="1">
      <alignment horizontal="left"/>
    </xf>
    <xf numFmtId="2" fontId="1" fillId="0" borderId="0" xfId="2" applyNumberFormat="1" applyFont="1" applyFill="1" applyAlignment="1"/>
    <xf numFmtId="0" fontId="0" fillId="0" borderId="0" xfId="0" applyBorder="1" applyAlignment="1">
      <alignment horizontal="left"/>
    </xf>
    <xf numFmtId="2" fontId="1" fillId="0" borderId="0" xfId="2" applyNumberFormat="1" applyFont="1" applyFill="1" applyAlignment="1">
      <alignment horizontal="left"/>
    </xf>
    <xf numFmtId="0" fontId="12" fillId="0" borderId="0" xfId="2"/>
    <xf numFmtId="0" fontId="27" fillId="37" borderId="0" xfId="0" applyFont="1" applyFill="1" applyBorder="1" applyAlignment="1"/>
    <xf numFmtId="0" fontId="27" fillId="5" borderId="0" xfId="0" applyFont="1" applyFill="1" applyBorder="1" applyAlignment="1"/>
  </cellXfs>
  <cellStyles count="43">
    <cellStyle name="20% - Accent1 2" xfId="20" xr:uid="{CE8683BB-9AB3-49DE-A1B0-CBC35397DF86}"/>
    <cellStyle name="20% - Accent2 2" xfId="24" xr:uid="{EB2A952D-46F8-463F-AC76-CF5DCF53EE05}"/>
    <cellStyle name="20% - Accent3 2" xfId="28" xr:uid="{D089E8C0-5B1F-450B-9945-54B315F74B9D}"/>
    <cellStyle name="20% - Accent4 2" xfId="32" xr:uid="{9A3641F5-5DCB-468A-BFE1-7A51CA448FCF}"/>
    <cellStyle name="20% - Accent5 2" xfId="36" xr:uid="{464B87F7-EF8A-45A9-949C-3392181C1A2A}"/>
    <cellStyle name="20% - Accent6 2" xfId="40" xr:uid="{B092D9CD-7EE9-4F90-A142-BE995D1800F6}"/>
    <cellStyle name="40% - Accent1 2" xfId="21" xr:uid="{D0D0F41E-F06B-489F-A542-32EA4AF48676}"/>
    <cellStyle name="40% - Accent2 2" xfId="25" xr:uid="{4B14F7C6-5C3B-4027-9512-7EDD6CF8A9B7}"/>
    <cellStyle name="40% - Accent3 2" xfId="29" xr:uid="{72886A1B-8541-406C-A01E-A5E6645C8123}"/>
    <cellStyle name="40% - Accent4 2" xfId="33" xr:uid="{4719804B-B786-49A9-ACBC-3B53027A8F78}"/>
    <cellStyle name="40% - Accent5 2" xfId="37" xr:uid="{91974742-65F9-4036-81F0-8B01260F576E}"/>
    <cellStyle name="40% - Accent6 2" xfId="41" xr:uid="{79D14D29-9A38-4C1A-8974-60C64790DAEA}"/>
    <cellStyle name="60% - Accent1 2" xfId="22" xr:uid="{371BCDAA-5028-4958-945C-B3A42D5CCEF8}"/>
    <cellStyle name="60% - Accent2 2" xfId="26" xr:uid="{78EE71FE-1394-4805-B124-321AD32A9CAF}"/>
    <cellStyle name="60% - Accent3 2" xfId="30" xr:uid="{8414D900-F47A-42D2-8404-9846D9F7E0E9}"/>
    <cellStyle name="60% - Accent4 2" xfId="34" xr:uid="{351548BA-540B-496F-8A93-B0BFBB12A4D4}"/>
    <cellStyle name="60% - Accent5 2" xfId="38" xr:uid="{9B4018B0-5168-4213-B9F9-9A0A98904CD2}"/>
    <cellStyle name="60% - Accent6 2" xfId="42" xr:uid="{B806288B-C7C6-4654-B08D-74B43B246D1C}"/>
    <cellStyle name="Accent1 2" xfId="19" xr:uid="{F47D54D9-DE6B-4801-B9DD-7ACED63BC94C}"/>
    <cellStyle name="Accent2 2" xfId="23" xr:uid="{99ED53EA-2CFC-474E-B90F-FCF00E6CBF23}"/>
    <cellStyle name="Accent3 2" xfId="27" xr:uid="{DA3B4627-D397-4543-8ACF-F1E5A49FAE67}"/>
    <cellStyle name="Accent4 2" xfId="31" xr:uid="{C23AC1AD-73AF-44E0-9DE0-0873B7D8B5BD}"/>
    <cellStyle name="Accent5 2" xfId="35" xr:uid="{08E7C3FC-A0B5-403A-B515-146EB6EEABEA}"/>
    <cellStyle name="Accent6 2" xfId="39" xr:uid="{6802727C-3700-4F09-B4BC-18138D817D64}"/>
    <cellStyle name="Bad 2" xfId="8" xr:uid="{CF3649A9-47F9-48CF-B8E8-2BE734A37BC2}"/>
    <cellStyle name="Calculation 2" xfId="12" xr:uid="{CDB41EB7-9FDF-428D-9965-91ED866DAAB3}"/>
    <cellStyle name="Check Cell 2" xfId="14" xr:uid="{42A4F4FD-2678-4049-9AA9-DF2177B1776B}"/>
    <cellStyle name="Explanatory Text 2" xfId="17" xr:uid="{A8A5EFAA-E4CC-4B11-BE15-921116367A81}"/>
    <cellStyle name="Good 2" xfId="7" xr:uid="{E5E7CDE4-8732-4BEB-A601-D126D2CAA03E}"/>
    <cellStyle name="Heading 1 2" xfId="3" xr:uid="{FA420F27-BC68-4F5C-B139-78128EDF4695}"/>
    <cellStyle name="Heading 2 2" xfId="4" xr:uid="{B4F192BA-3B10-4235-A69A-ACFCA0DFCCC5}"/>
    <cellStyle name="Heading 3 2" xfId="5" xr:uid="{2590C8E8-0824-497A-ABDD-A5C746C68F0A}"/>
    <cellStyle name="Heading 4 2" xfId="6" xr:uid="{A37AB095-7F12-48EA-8C4B-CF3D62F7363F}"/>
    <cellStyle name="Input 2" xfId="10" xr:uid="{85199FCF-E14C-4D28-9980-37E0563E0F11}"/>
    <cellStyle name="Linked Cell 2" xfId="13" xr:uid="{5FE48B77-9992-492E-98ED-57539B522B41}"/>
    <cellStyle name="Neutral 2" xfId="9" xr:uid="{B3817BA9-8E12-4709-A882-8FD7E3A4BFDF}"/>
    <cellStyle name="Normal" xfId="0" builtinId="0"/>
    <cellStyle name="Normal 2" xfId="2" xr:uid="{4EC87A33-5598-466D-85DD-EF0D688D1D49}"/>
    <cellStyle name="Note 2" xfId="16" xr:uid="{0C0F7FA0-CCAC-40D9-8610-6C41D57B269F}"/>
    <cellStyle name="Output 2" xfId="11" xr:uid="{8341097F-145D-4243-BD7F-0B732FA0DDFC}"/>
    <cellStyle name="Title" xfId="1" builtinId="15" customBuiltin="1"/>
    <cellStyle name="Total 2" xfId="18" xr:uid="{AE0FD168-26DA-4AC8-BF45-D0949569C1C1}"/>
    <cellStyle name="Warning Text 2" xfId="15" xr:uid="{DE25F675-C928-42A7-B0F1-510A91DA59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Plate 4 oAF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19200596831603042"/>
                  <c:y val="9.0200708382526563E-3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GAG_cellular_processed!$A$36:$A$40</c:f>
              <c:numCache>
                <c:formatCode>General</c:formatCode>
                <c:ptCount val="5"/>
                <c:pt idx="0">
                  <c:v>25</c:v>
                </c:pt>
                <c:pt idx="1">
                  <c:v>12.5</c:v>
                </c:pt>
                <c:pt idx="2">
                  <c:v>6.25</c:v>
                </c:pt>
                <c:pt idx="3">
                  <c:v>3.125</c:v>
                </c:pt>
                <c:pt idx="4">
                  <c:v>0</c:v>
                </c:pt>
              </c:numCache>
            </c:numRef>
          </c:xVal>
          <c:yVal>
            <c:numRef>
              <c:f>GAG_cellular_processed!$H$36:$H$40</c:f>
              <c:numCache>
                <c:formatCode>0.0000</c:formatCode>
                <c:ptCount val="5"/>
                <c:pt idx="0">
                  <c:v>0.13016666666666665</c:v>
                </c:pt>
                <c:pt idx="1">
                  <c:v>7.0233333333333328E-2</c:v>
                </c:pt>
                <c:pt idx="2">
                  <c:v>3.5233333333333311E-2</c:v>
                </c:pt>
                <c:pt idx="3">
                  <c:v>1.8866666666666653E-2</c:v>
                </c:pt>
                <c:pt idx="4">
                  <c:v>-9.2518585385429707E-18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FD-43B7-ADD9-B787EDE06D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9667440"/>
        <c:axId val="1"/>
      </c:scatterChart>
      <c:valAx>
        <c:axId val="629667440"/>
        <c:scaling>
          <c:orientation val="minMax"/>
          <c:max val="3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>
                    <a:solidFill>
                      <a:schemeClr val="bg1">
                        <a:lumMod val="50000"/>
                      </a:schemeClr>
                    </a:solidFill>
                  </a:rPr>
                  <a:t>Standard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>
                    <a:solidFill>
                      <a:schemeClr val="bg1">
                        <a:lumMod val="50000"/>
                      </a:schemeClr>
                    </a:solidFill>
                  </a:rPr>
                  <a:t>A525</a:t>
                </a:r>
              </a:p>
            </c:rich>
          </c:tx>
          <c:overlay val="0"/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66744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Plate 1 NP iAF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18912445319335083"/>
                  <c:y val="1.810185185185185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GAG_cellular_processed!$A$7:$A$11</c:f>
              <c:numCache>
                <c:formatCode>General</c:formatCode>
                <c:ptCount val="5"/>
                <c:pt idx="0">
                  <c:v>25</c:v>
                </c:pt>
                <c:pt idx="1">
                  <c:v>12.5</c:v>
                </c:pt>
                <c:pt idx="2">
                  <c:v>6.25</c:v>
                </c:pt>
                <c:pt idx="3">
                  <c:v>3.125</c:v>
                </c:pt>
                <c:pt idx="4">
                  <c:v>0</c:v>
                </c:pt>
              </c:numCache>
            </c:numRef>
          </c:xVal>
          <c:yVal>
            <c:numRef>
              <c:f>GAG_cellular_processed!$H$7:$H$11</c:f>
              <c:numCache>
                <c:formatCode>0.0000</c:formatCode>
                <c:ptCount val="5"/>
                <c:pt idx="0">
                  <c:v>0.14216666666666664</c:v>
                </c:pt>
                <c:pt idx="1">
                  <c:v>7.3699999999999988E-2</c:v>
                </c:pt>
                <c:pt idx="2">
                  <c:v>3.7566666666666637E-2</c:v>
                </c:pt>
                <c:pt idx="3">
                  <c:v>2.2599999999999981E-2</c:v>
                </c:pt>
                <c:pt idx="4">
                  <c:v>-1.8503717077085941E-17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89-499C-AC14-19666FA5A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1944056"/>
        <c:axId val="581938480"/>
      </c:scatterChart>
      <c:valAx>
        <c:axId val="5819440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Standard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938480"/>
        <c:crosses val="autoZero"/>
        <c:crossBetween val="midCat"/>
      </c:valAx>
      <c:valAx>
        <c:axId val="58193848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A525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944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Plate 1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New</c:v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21234601924759405"/>
                  <c:y val="3.0969182210603286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[2]Sheet1!$A$7:$A$12</c:f>
              <c:numCache>
                <c:formatCode>General</c:formatCode>
                <c:ptCount val="6"/>
                <c:pt idx="0">
                  <c:v>50</c:v>
                </c:pt>
                <c:pt idx="1">
                  <c:v>25</c:v>
                </c:pt>
                <c:pt idx="2">
                  <c:v>12.5</c:v>
                </c:pt>
                <c:pt idx="3">
                  <c:v>6.25</c:v>
                </c:pt>
                <c:pt idx="4">
                  <c:v>3.125</c:v>
                </c:pt>
                <c:pt idx="5">
                  <c:v>0</c:v>
                </c:pt>
              </c:numCache>
            </c:numRef>
          </c:xVal>
          <c:yVal>
            <c:numRef>
              <c:f>[2]Sheet1!$J$7:$J$12</c:f>
              <c:numCache>
                <c:formatCode>General</c:formatCode>
                <c:ptCount val="6"/>
                <c:pt idx="0">
                  <c:v>0.26723333333333332</c:v>
                </c:pt>
                <c:pt idx="1">
                  <c:v>0.16043333333333334</c:v>
                </c:pt>
                <c:pt idx="2">
                  <c:v>8.6166666666666683E-2</c:v>
                </c:pt>
                <c:pt idx="3">
                  <c:v>4.8666666666666684E-2</c:v>
                </c:pt>
                <c:pt idx="4">
                  <c:v>2.303333333333335E-2</c:v>
                </c:pt>
                <c:pt idx="5">
                  <c:v>9.2518585385429707E-18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9AC-434B-A9C1-85CB4BED9C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9641200"/>
        <c:axId val="1"/>
      </c:scatterChart>
      <c:valAx>
        <c:axId val="629641200"/>
        <c:scaling>
          <c:orientation val="minMax"/>
          <c:max val="6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Standard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0.30000000000000004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A525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64120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Plate</a:t>
            </a:r>
            <a:r>
              <a:rPr lang="en-GB" baseline="0"/>
              <a:t> 2</a:t>
            </a:r>
            <a:endParaRPr lang="en-GB"/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New</c:v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21234601924759405"/>
                  <c:y val="3.0969182210603286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[2]Sheet1!$A$20:$A$25</c:f>
              <c:numCache>
                <c:formatCode>General</c:formatCode>
                <c:ptCount val="6"/>
                <c:pt idx="0">
                  <c:v>50</c:v>
                </c:pt>
                <c:pt idx="1">
                  <c:v>25</c:v>
                </c:pt>
                <c:pt idx="2">
                  <c:v>12.5</c:v>
                </c:pt>
                <c:pt idx="3">
                  <c:v>6.25</c:v>
                </c:pt>
                <c:pt idx="4">
                  <c:v>3.125</c:v>
                </c:pt>
                <c:pt idx="5">
                  <c:v>0</c:v>
                </c:pt>
              </c:numCache>
            </c:numRef>
          </c:xVal>
          <c:yVal>
            <c:numRef>
              <c:f>[2]Sheet1!$J$20:$J$25</c:f>
              <c:numCache>
                <c:formatCode>General</c:formatCode>
                <c:ptCount val="6"/>
                <c:pt idx="0">
                  <c:v>0.25893333333333335</c:v>
                </c:pt>
                <c:pt idx="1">
                  <c:v>0.16276666666666664</c:v>
                </c:pt>
                <c:pt idx="2">
                  <c:v>8.4366666666666659E-2</c:v>
                </c:pt>
                <c:pt idx="3">
                  <c:v>4.0533333333333359E-2</c:v>
                </c:pt>
                <c:pt idx="4">
                  <c:v>2.3100000000000009E-2</c:v>
                </c:pt>
                <c:pt idx="5">
                  <c:v>9.2518585385429707E-18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A39-4043-897D-D5F80BADDB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9656944"/>
        <c:axId val="1"/>
      </c:scatterChart>
      <c:valAx>
        <c:axId val="629656944"/>
        <c:scaling>
          <c:orientation val="minMax"/>
          <c:max val="6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Standard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0.30000000000000004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A525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65694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Plate 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New</c:v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7.6830708661417323E-3"/>
                  <c:y val="-9.9143445792286289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[2]Sheet1!$A$37:$A$41</c:f>
              <c:numCache>
                <c:formatCode>General</c:formatCode>
                <c:ptCount val="5"/>
                <c:pt idx="0">
                  <c:v>25</c:v>
                </c:pt>
                <c:pt idx="1">
                  <c:v>12.5</c:v>
                </c:pt>
                <c:pt idx="2">
                  <c:v>6.25</c:v>
                </c:pt>
                <c:pt idx="3">
                  <c:v>3.125</c:v>
                </c:pt>
                <c:pt idx="4">
                  <c:v>0</c:v>
                </c:pt>
              </c:numCache>
            </c:numRef>
          </c:xVal>
          <c:yVal>
            <c:numRef>
              <c:f>[2]Sheet1!$J$37:$J$41</c:f>
              <c:numCache>
                <c:formatCode>General</c:formatCode>
                <c:ptCount val="5"/>
                <c:pt idx="0">
                  <c:v>0.13239999999999999</c:v>
                </c:pt>
                <c:pt idx="1">
                  <c:v>8.2333333333333328E-2</c:v>
                </c:pt>
                <c:pt idx="2">
                  <c:v>4.6466666666666663E-2</c:v>
                </c:pt>
                <c:pt idx="3">
                  <c:v>1.8766666666666664E-2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C5-48C8-9855-87C2E8F064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9655304"/>
        <c:axId val="1"/>
      </c:scatterChart>
      <c:valAx>
        <c:axId val="629655304"/>
        <c:scaling>
          <c:orientation val="minMax"/>
          <c:max val="3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Standard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0.2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A525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65530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41</xdr:row>
      <xdr:rowOff>66675</xdr:rowOff>
    </xdr:from>
    <xdr:to>
      <xdr:col>7</xdr:col>
      <xdr:colOff>304800</xdr:colOff>
      <xdr:row>58</xdr:row>
      <xdr:rowOff>57150</xdr:rowOff>
    </xdr:to>
    <xdr:graphicFrame macro="">
      <xdr:nvGraphicFramePr>
        <xdr:cNvPr id="2243" name="Chart 2">
          <a:extLst>
            <a:ext uri="{FF2B5EF4-FFF2-40B4-BE49-F238E27FC236}">
              <a16:creationId xmlns:a16="http://schemas.microsoft.com/office/drawing/2014/main" id="{00000000-0008-0000-0100-0000C3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21166</xdr:colOff>
      <xdr:row>13</xdr:row>
      <xdr:rowOff>20108</xdr:rowOff>
    </xdr:from>
    <xdr:to>
      <xdr:col>7</xdr:col>
      <xdr:colOff>296333</xdr:colOff>
      <xdr:row>30</xdr:row>
      <xdr:rowOff>64558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3</xdr:row>
      <xdr:rowOff>-1</xdr:rowOff>
    </xdr:from>
    <xdr:to>
      <xdr:col>15</xdr:col>
      <xdr:colOff>0</xdr:colOff>
      <xdr:row>12</xdr:row>
      <xdr:rowOff>0</xdr:rowOff>
    </xdr:to>
    <xdr:graphicFrame macro="">
      <xdr:nvGraphicFramePr>
        <xdr:cNvPr id="60726" name="Chart 1">
          <a:extLst>
            <a:ext uri="{FF2B5EF4-FFF2-40B4-BE49-F238E27FC236}">
              <a16:creationId xmlns:a16="http://schemas.microsoft.com/office/drawing/2014/main" id="{00000000-0008-0000-0300-000036ED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</xdr:colOff>
      <xdr:row>15</xdr:row>
      <xdr:rowOff>1</xdr:rowOff>
    </xdr:from>
    <xdr:to>
      <xdr:col>14</xdr:col>
      <xdr:colOff>595312</xdr:colOff>
      <xdr:row>23</xdr:row>
      <xdr:rowOff>154781</xdr:rowOff>
    </xdr:to>
    <xdr:graphicFrame macro="">
      <xdr:nvGraphicFramePr>
        <xdr:cNvPr id="60727" name="Chart 2">
          <a:extLst>
            <a:ext uri="{FF2B5EF4-FFF2-40B4-BE49-F238E27FC236}">
              <a16:creationId xmlns:a16="http://schemas.microsoft.com/office/drawing/2014/main" id="{00000000-0008-0000-0300-000037ED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27</xdr:row>
      <xdr:rowOff>9525</xdr:rowOff>
    </xdr:from>
    <xdr:to>
      <xdr:col>15</xdr:col>
      <xdr:colOff>11906</xdr:colOff>
      <xdr:row>36</xdr:row>
      <xdr:rowOff>23812</xdr:rowOff>
    </xdr:to>
    <xdr:graphicFrame macro="">
      <xdr:nvGraphicFramePr>
        <xdr:cNvPr id="60728" name="Chart 3">
          <a:extLst>
            <a:ext uri="{FF2B5EF4-FFF2-40B4-BE49-F238E27FC236}">
              <a16:creationId xmlns:a16="http://schemas.microsoft.com/office/drawing/2014/main" id="{00000000-0008-0000-0300-000038ED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Halina\IVD%20journal%20paper\Human_assay%20results\Human_N&amp;D_DNA&amp;GA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HALINA's%20Documents\CDT\3rd%20&amp;%204th%20Year\Decell%20Run%209%20Human\GAG_assay_HU_tissue\Decel_GAG_collated_all_plat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tive_hu_DNA_raw4"/>
      <sheetName val="Native"/>
      <sheetName val="Decel_hu_DNA_raw4"/>
      <sheetName val="Decel"/>
      <sheetName val="collated"/>
      <sheetName val="For paper"/>
      <sheetName val="Sheet3"/>
      <sheetName val="Sheet4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7">
          <cell r="E57">
            <v>206.84102393247093</v>
          </cell>
          <cell r="F57">
            <v>167.58972433430785</v>
          </cell>
          <cell r="G57">
            <v>458.60264696829796</v>
          </cell>
          <cell r="H57">
            <v>297.19696969696969</v>
          </cell>
          <cell r="I57">
            <v>81.282752335385311</v>
          </cell>
        </row>
        <row r="58">
          <cell r="D58">
            <v>254.41785909766548</v>
          </cell>
          <cell r="E58">
            <v>314.32478947692232</v>
          </cell>
          <cell r="F58">
            <v>269.34395014713294</v>
          </cell>
          <cell r="G58">
            <v>370.56928034370964</v>
          </cell>
          <cell r="H58">
            <v>323.51685872812368</v>
          </cell>
          <cell r="I58">
            <v>154.58597231996112</v>
          </cell>
        </row>
        <row r="59">
          <cell r="D59">
            <v>160.50621949299918</v>
          </cell>
          <cell r="E59">
            <v>280.4748941318814</v>
          </cell>
          <cell r="F59">
            <v>223.25524868593155</v>
          </cell>
          <cell r="G59">
            <v>477.47915889010551</v>
          </cell>
          <cell r="H59">
            <v>292.24058769513044</v>
          </cell>
          <cell r="I59">
            <v>144.89112227805302</v>
          </cell>
        </row>
        <row r="60">
          <cell r="D60">
            <v>306.77228953091014</v>
          </cell>
          <cell r="E60">
            <v>221.84503603120712</v>
          </cell>
          <cell r="F60">
            <v>208.75546054466028</v>
          </cell>
          <cell r="G60">
            <v>475.83871960603267</v>
          </cell>
          <cell r="H60">
            <v>359.68729851708224</v>
          </cell>
          <cell r="I60">
            <v>262.23854027591676</v>
          </cell>
        </row>
        <row r="61">
          <cell r="D61">
            <v>237.92674558243903</v>
          </cell>
          <cell r="E61">
            <v>268.98209549071373</v>
          </cell>
          <cell r="F61">
            <v>172.46113079844844</v>
          </cell>
          <cell r="G61">
            <v>187.94984255509596</v>
          </cell>
          <cell r="H61">
            <v>187.07803422829156</v>
          </cell>
          <cell r="I61">
            <v>119.15734035549799</v>
          </cell>
        </row>
        <row r="62">
          <cell r="D62">
            <v>152.74093722369577</v>
          </cell>
          <cell r="E62">
            <v>151.44454799627212</v>
          </cell>
          <cell r="F62">
            <v>191.5259847732539</v>
          </cell>
          <cell r="G62">
            <v>139.25076718197641</v>
          </cell>
          <cell r="H62">
            <v>139.80383545600449</v>
          </cell>
          <cell r="I62">
            <v>147.72460708421167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hotometric1"/>
      <sheetName val="Sheet1"/>
    </sheetNames>
    <sheetDataSet>
      <sheetData sheetId="0"/>
      <sheetData sheetId="1">
        <row r="7">
          <cell r="A7">
            <v>50</v>
          </cell>
          <cell r="C7">
            <v>0.25180000000000002</v>
          </cell>
          <cell r="J7">
            <v>0.26723333333333332</v>
          </cell>
        </row>
        <row r="8">
          <cell r="A8">
            <v>25</v>
          </cell>
          <cell r="C8">
            <v>0.14329999999999998</v>
          </cell>
          <cell r="J8">
            <v>0.16043333333333334</v>
          </cell>
        </row>
        <row r="9">
          <cell r="A9">
            <v>12.5</v>
          </cell>
          <cell r="C9">
            <v>8.2000000000000017E-2</v>
          </cell>
          <cell r="J9">
            <v>8.6166666666666683E-2</v>
          </cell>
        </row>
        <row r="10">
          <cell r="A10">
            <v>6.25</v>
          </cell>
          <cell r="C10">
            <v>3.9200000000000013E-2</v>
          </cell>
          <cell r="J10">
            <v>4.8666666666666684E-2</v>
          </cell>
        </row>
        <row r="11">
          <cell r="A11">
            <v>3.125</v>
          </cell>
          <cell r="C11">
            <v>1.8999999999999989E-2</v>
          </cell>
          <cell r="J11">
            <v>2.303333333333335E-2</v>
          </cell>
        </row>
        <row r="12">
          <cell r="A12">
            <v>0</v>
          </cell>
          <cell r="C12">
            <v>0</v>
          </cell>
          <cell r="J12">
            <v>9.2518585385429707E-18</v>
          </cell>
        </row>
        <row r="20">
          <cell r="A20">
            <v>50</v>
          </cell>
          <cell r="C20">
            <v>0.25509999999999999</v>
          </cell>
          <cell r="J20">
            <v>0.25893333333333335</v>
          </cell>
        </row>
        <row r="21">
          <cell r="A21">
            <v>25</v>
          </cell>
          <cell r="C21">
            <v>0.14000000000000001</v>
          </cell>
          <cell r="J21">
            <v>0.16276666666666664</v>
          </cell>
        </row>
        <row r="22">
          <cell r="A22">
            <v>12.5</v>
          </cell>
          <cell r="C22">
            <v>6.8300000000000027E-2</v>
          </cell>
          <cell r="J22">
            <v>8.4366666666666659E-2</v>
          </cell>
        </row>
        <row r="23">
          <cell r="A23">
            <v>6.25</v>
          </cell>
          <cell r="J23">
            <v>4.0533333333333359E-2</v>
          </cell>
        </row>
        <row r="24">
          <cell r="A24">
            <v>3.125</v>
          </cell>
          <cell r="C24">
            <v>2.1199999999999997E-2</v>
          </cell>
          <cell r="J24">
            <v>2.3100000000000009E-2</v>
          </cell>
        </row>
        <row r="25">
          <cell r="A25">
            <v>0</v>
          </cell>
          <cell r="C25">
            <v>0</v>
          </cell>
          <cell r="J25">
            <v>9.2518585385429707E-18</v>
          </cell>
        </row>
        <row r="37">
          <cell r="A37">
            <v>25</v>
          </cell>
          <cell r="J37">
            <v>0.13239999999999999</v>
          </cell>
        </row>
        <row r="38">
          <cell r="A38">
            <v>12.5</v>
          </cell>
          <cell r="J38">
            <v>8.2333333333333328E-2</v>
          </cell>
        </row>
        <row r="39">
          <cell r="A39">
            <v>6.25</v>
          </cell>
          <cell r="J39">
            <v>4.6466666666666663E-2</v>
          </cell>
        </row>
        <row r="40">
          <cell r="A40">
            <v>3.125</v>
          </cell>
          <cell r="J40">
            <v>1.8766666666666664E-2</v>
          </cell>
        </row>
        <row r="41">
          <cell r="A41">
            <v>0</v>
          </cell>
          <cell r="J4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90"/>
  <sheetViews>
    <sheetView workbookViewId="0">
      <selection activeCell="C84" sqref="C84:H86"/>
    </sheetView>
  </sheetViews>
  <sheetFormatPr defaultRowHeight="12.75" x14ac:dyDescent="0.2"/>
  <cols>
    <col min="3" max="3" width="10.7109375" customWidth="1"/>
    <col min="10" max="10" width="11.140625" customWidth="1"/>
  </cols>
  <sheetData>
    <row r="1" spans="1:42" x14ac:dyDescent="0.2">
      <c r="C1" t="s">
        <v>0</v>
      </c>
      <c r="D1" t="s">
        <v>0</v>
      </c>
      <c r="E1" t="s">
        <v>0</v>
      </c>
      <c r="F1" t="s">
        <v>0</v>
      </c>
      <c r="G1" t="s">
        <v>0</v>
      </c>
      <c r="H1" t="s">
        <v>0</v>
      </c>
      <c r="I1" t="s">
        <v>0</v>
      </c>
      <c r="J1" t="s">
        <v>0</v>
      </c>
      <c r="K1" t="s">
        <v>0</v>
      </c>
      <c r="L1" t="s">
        <v>0</v>
      </c>
      <c r="M1" t="s">
        <v>0</v>
      </c>
      <c r="N1" t="s">
        <v>0</v>
      </c>
      <c r="O1" t="s">
        <v>0</v>
      </c>
      <c r="P1" t="s">
        <v>0</v>
      </c>
      <c r="Q1" t="s">
        <v>0</v>
      </c>
      <c r="R1" t="s">
        <v>0</v>
      </c>
      <c r="S1" t="s">
        <v>0</v>
      </c>
      <c r="T1" t="s">
        <v>0</v>
      </c>
      <c r="U1" t="s">
        <v>0</v>
      </c>
      <c r="V1" t="s">
        <v>0</v>
      </c>
      <c r="W1" t="s">
        <v>0</v>
      </c>
      <c r="X1" t="s">
        <v>0</v>
      </c>
      <c r="Y1" t="s">
        <v>0</v>
      </c>
      <c r="Z1" t="s">
        <v>0</v>
      </c>
      <c r="AA1" t="s">
        <v>0</v>
      </c>
      <c r="AB1" t="s">
        <v>0</v>
      </c>
      <c r="AC1" t="s">
        <v>0</v>
      </c>
      <c r="AD1" t="s">
        <v>0</v>
      </c>
      <c r="AE1" t="s">
        <v>0</v>
      </c>
      <c r="AF1" t="s">
        <v>0</v>
      </c>
      <c r="AG1" t="s">
        <v>0</v>
      </c>
      <c r="AH1" t="s">
        <v>0</v>
      </c>
      <c r="AI1" t="s">
        <v>0</v>
      </c>
      <c r="AJ1" t="s">
        <v>0</v>
      </c>
      <c r="AK1" t="s">
        <v>0</v>
      </c>
      <c r="AL1" t="s">
        <v>0</v>
      </c>
      <c r="AM1" t="s">
        <v>0</v>
      </c>
      <c r="AN1" t="s">
        <v>0</v>
      </c>
      <c r="AO1" t="s">
        <v>0</v>
      </c>
      <c r="AP1" t="s">
        <v>0</v>
      </c>
    </row>
    <row r="2" spans="1:42" x14ac:dyDescent="0.2">
      <c r="A2" t="s">
        <v>1</v>
      </c>
    </row>
    <row r="4" spans="1:42" x14ac:dyDescent="0.2">
      <c r="A4" s="109" t="s">
        <v>55</v>
      </c>
    </row>
    <row r="6" spans="1:42" x14ac:dyDescent="0.2">
      <c r="A6" t="s">
        <v>2</v>
      </c>
      <c r="B6">
        <v>1</v>
      </c>
      <c r="C6">
        <v>2</v>
      </c>
      <c r="D6">
        <v>3</v>
      </c>
      <c r="E6">
        <v>4</v>
      </c>
      <c r="F6">
        <v>5</v>
      </c>
      <c r="G6">
        <v>6</v>
      </c>
      <c r="H6">
        <v>7</v>
      </c>
      <c r="I6">
        <v>8</v>
      </c>
      <c r="J6">
        <v>9</v>
      </c>
      <c r="K6">
        <v>10</v>
      </c>
      <c r="L6">
        <v>11</v>
      </c>
      <c r="M6">
        <v>12</v>
      </c>
    </row>
    <row r="7" spans="1:42" x14ac:dyDescent="0.2">
      <c r="A7" t="s">
        <v>3</v>
      </c>
      <c r="B7" t="s">
        <v>4</v>
      </c>
      <c r="C7" t="s">
        <v>5</v>
      </c>
      <c r="D7" t="s">
        <v>6</v>
      </c>
      <c r="E7" t="s">
        <v>7</v>
      </c>
      <c r="F7" t="s">
        <v>8</v>
      </c>
      <c r="G7" t="s">
        <v>9</v>
      </c>
      <c r="H7" t="s">
        <v>10</v>
      </c>
      <c r="I7" t="s">
        <v>11</v>
      </c>
      <c r="J7" t="s">
        <v>12</v>
      </c>
      <c r="K7" t="s">
        <v>13</v>
      </c>
      <c r="L7" t="s">
        <v>14</v>
      </c>
      <c r="M7" t="s">
        <v>15</v>
      </c>
    </row>
    <row r="8" spans="1:42" x14ac:dyDescent="0.2">
      <c r="A8" t="s">
        <v>16</v>
      </c>
      <c r="B8" t="s">
        <v>17</v>
      </c>
      <c r="C8" s="18" t="s">
        <v>48</v>
      </c>
      <c r="D8" s="19" t="s">
        <v>48</v>
      </c>
      <c r="E8" s="19" t="s">
        <v>48</v>
      </c>
      <c r="F8" s="19" t="s">
        <v>48</v>
      </c>
      <c r="G8" s="19" t="s">
        <v>48</v>
      </c>
      <c r="H8" s="19" t="s">
        <v>48</v>
      </c>
      <c r="I8" s="27" t="s">
        <v>49</v>
      </c>
      <c r="J8" s="33" t="s">
        <v>52</v>
      </c>
      <c r="K8" s="34" t="s">
        <v>52</v>
      </c>
      <c r="L8" s="35" t="s">
        <v>52</v>
      </c>
      <c r="M8" t="s">
        <v>18</v>
      </c>
      <c r="O8" s="78" t="s">
        <v>48</v>
      </c>
    </row>
    <row r="9" spans="1:42" x14ac:dyDescent="0.2">
      <c r="A9" t="s">
        <v>19</v>
      </c>
      <c r="B9" t="s">
        <v>20</v>
      </c>
      <c r="C9" s="20" t="s">
        <v>48</v>
      </c>
      <c r="D9" s="21" t="s">
        <v>48</v>
      </c>
      <c r="E9" s="21" t="s">
        <v>48</v>
      </c>
      <c r="F9" s="21" t="s">
        <v>48</v>
      </c>
      <c r="G9" s="21" t="s">
        <v>48</v>
      </c>
      <c r="H9" s="21" t="s">
        <v>48</v>
      </c>
      <c r="I9" s="28" t="s">
        <v>49</v>
      </c>
      <c r="J9" s="36" t="s">
        <v>52</v>
      </c>
      <c r="K9" s="37" t="s">
        <v>52</v>
      </c>
      <c r="L9" s="38" t="s">
        <v>52</v>
      </c>
      <c r="M9" t="s">
        <v>21</v>
      </c>
      <c r="O9" s="79" t="s">
        <v>57</v>
      </c>
    </row>
    <row r="10" spans="1:42" x14ac:dyDescent="0.2">
      <c r="A10" t="s">
        <v>22</v>
      </c>
      <c r="B10" t="s">
        <v>23</v>
      </c>
      <c r="C10" s="22" t="s">
        <v>48</v>
      </c>
      <c r="D10" s="23" t="s">
        <v>48</v>
      </c>
      <c r="E10" s="23" t="s">
        <v>48</v>
      </c>
      <c r="F10" s="23" t="s">
        <v>48</v>
      </c>
      <c r="G10" s="23" t="s">
        <v>48</v>
      </c>
      <c r="H10" s="23" t="s">
        <v>48</v>
      </c>
      <c r="I10" s="29" t="s">
        <v>49</v>
      </c>
      <c r="J10" s="36" t="s">
        <v>52</v>
      </c>
      <c r="K10" s="37" t="s">
        <v>52</v>
      </c>
      <c r="L10" s="38" t="s">
        <v>52</v>
      </c>
      <c r="M10" t="s">
        <v>24</v>
      </c>
      <c r="O10" s="80" t="s">
        <v>58</v>
      </c>
    </row>
    <row r="11" spans="1:42" x14ac:dyDescent="0.2">
      <c r="A11" t="s">
        <v>25</v>
      </c>
      <c r="B11" t="s">
        <v>26</v>
      </c>
      <c r="C11" s="33" t="s">
        <v>51</v>
      </c>
      <c r="D11" s="34" t="s">
        <v>51</v>
      </c>
      <c r="E11" s="34" t="s">
        <v>51</v>
      </c>
      <c r="F11" s="34" t="s">
        <v>51</v>
      </c>
      <c r="G11" s="35" t="s">
        <v>51</v>
      </c>
      <c r="H11" s="30" t="s">
        <v>50</v>
      </c>
      <c r="I11" s="31" t="s">
        <v>50</v>
      </c>
      <c r="J11" s="36" t="s">
        <v>52</v>
      </c>
      <c r="K11" s="37" t="s">
        <v>52</v>
      </c>
      <c r="L11" s="38" t="s">
        <v>52</v>
      </c>
      <c r="M11" t="s">
        <v>27</v>
      </c>
    </row>
    <row r="12" spans="1:42" x14ac:dyDescent="0.2">
      <c r="A12" t="s">
        <v>28</v>
      </c>
      <c r="B12" t="s">
        <v>29</v>
      </c>
      <c r="C12" s="36" t="s">
        <v>51</v>
      </c>
      <c r="D12" s="37" t="s">
        <v>51</v>
      </c>
      <c r="E12" s="37" t="s">
        <v>51</v>
      </c>
      <c r="F12" s="37" t="s">
        <v>51</v>
      </c>
      <c r="G12" s="38" t="s">
        <v>51</v>
      </c>
      <c r="H12" s="30" t="s">
        <v>50</v>
      </c>
      <c r="I12" s="31" t="s">
        <v>50</v>
      </c>
      <c r="J12" s="36" t="s">
        <v>52</v>
      </c>
      <c r="K12" s="37" t="s">
        <v>52</v>
      </c>
      <c r="L12" s="38" t="s">
        <v>52</v>
      </c>
      <c r="M12" t="s">
        <v>30</v>
      </c>
    </row>
    <row r="13" spans="1:42" x14ac:dyDescent="0.2">
      <c r="A13" t="s">
        <v>31</v>
      </c>
      <c r="B13" t="s">
        <v>32</v>
      </c>
      <c r="C13" s="39" t="s">
        <v>51</v>
      </c>
      <c r="D13" s="40" t="s">
        <v>51</v>
      </c>
      <c r="E13" s="40" t="s">
        <v>51</v>
      </c>
      <c r="F13" s="40" t="s">
        <v>51</v>
      </c>
      <c r="G13" s="41" t="s">
        <v>51</v>
      </c>
      <c r="H13" s="32" t="s">
        <v>50</v>
      </c>
      <c r="I13" s="32" t="s">
        <v>50</v>
      </c>
      <c r="J13" s="39" t="s">
        <v>52</v>
      </c>
      <c r="K13" s="40" t="s">
        <v>52</v>
      </c>
      <c r="L13" s="41" t="s">
        <v>52</v>
      </c>
      <c r="M13" t="s">
        <v>33</v>
      </c>
    </row>
    <row r="14" spans="1:42" x14ac:dyDescent="0.2">
      <c r="A14" t="s">
        <v>34</v>
      </c>
      <c r="B14" t="s">
        <v>35</v>
      </c>
      <c r="C14" t="s">
        <v>36</v>
      </c>
      <c r="D14" t="s">
        <v>37</v>
      </c>
      <c r="E14" t="s">
        <v>38</v>
      </c>
      <c r="F14" t="s">
        <v>39</v>
      </c>
      <c r="G14" t="s">
        <v>40</v>
      </c>
      <c r="H14" t="s">
        <v>41</v>
      </c>
      <c r="I14" t="s">
        <v>42</v>
      </c>
      <c r="J14" t="s">
        <v>43</v>
      </c>
      <c r="K14" t="s">
        <v>44</v>
      </c>
      <c r="L14" t="s">
        <v>45</v>
      </c>
      <c r="M14" t="s">
        <v>46</v>
      </c>
    </row>
    <row r="16" spans="1:42" x14ac:dyDescent="0.2">
      <c r="A16" t="s">
        <v>47</v>
      </c>
      <c r="B16">
        <v>1</v>
      </c>
      <c r="C16">
        <v>2</v>
      </c>
      <c r="D16">
        <v>3</v>
      </c>
      <c r="E16">
        <v>4</v>
      </c>
      <c r="F16">
        <v>5</v>
      </c>
      <c r="G16">
        <v>6</v>
      </c>
      <c r="H16">
        <v>7</v>
      </c>
      <c r="I16">
        <v>8</v>
      </c>
      <c r="J16">
        <v>9</v>
      </c>
      <c r="K16">
        <v>10</v>
      </c>
      <c r="L16">
        <v>11</v>
      </c>
      <c r="M16">
        <v>12</v>
      </c>
    </row>
    <row r="17" spans="1:13" x14ac:dyDescent="0.2">
      <c r="A17" t="s">
        <v>3</v>
      </c>
      <c r="B17" s="1">
        <v>5.2600000000000001E-2</v>
      </c>
      <c r="C17" s="1">
        <v>5.1900000000000002E-2</v>
      </c>
      <c r="D17" s="1">
        <v>5.16E-2</v>
      </c>
      <c r="E17" s="1">
        <v>5.2200000000000003E-2</v>
      </c>
      <c r="F17" s="1">
        <v>5.33E-2</v>
      </c>
      <c r="G17" s="1">
        <v>5.1999999999999998E-2</v>
      </c>
      <c r="H17" s="1">
        <v>5.1799999999999999E-2</v>
      </c>
      <c r="I17" s="1">
        <v>5.21E-2</v>
      </c>
      <c r="J17" s="1">
        <v>5.2699999999999997E-2</v>
      </c>
      <c r="K17" s="1">
        <v>5.3100000000000001E-2</v>
      </c>
      <c r="L17" s="1">
        <v>5.2499999999999998E-2</v>
      </c>
      <c r="M17" s="1">
        <v>5.2299999999999999E-2</v>
      </c>
    </row>
    <row r="18" spans="1:13" x14ac:dyDescent="0.2">
      <c r="A18" t="s">
        <v>16</v>
      </c>
      <c r="B18" s="1">
        <v>5.2900000000000003E-2</v>
      </c>
      <c r="C18" s="60">
        <v>0.22020000000000001</v>
      </c>
      <c r="D18" s="61">
        <v>0.24940000000000001</v>
      </c>
      <c r="E18" s="61">
        <v>0.25779999999999997</v>
      </c>
      <c r="F18" s="61">
        <v>0.29399999999999998</v>
      </c>
      <c r="G18" s="61">
        <v>0.36520000000000002</v>
      </c>
      <c r="H18" s="62">
        <v>0.46860000000000002</v>
      </c>
      <c r="I18" s="72">
        <v>0.22</v>
      </c>
      <c r="J18" s="42">
        <v>0.31669999999999998</v>
      </c>
      <c r="K18" s="43">
        <v>0.31879999999999997</v>
      </c>
      <c r="L18" s="44">
        <v>0.32119999999999999</v>
      </c>
      <c r="M18" s="1">
        <v>5.62E-2</v>
      </c>
    </row>
    <row r="19" spans="1:13" x14ac:dyDescent="0.2">
      <c r="A19" t="s">
        <v>19</v>
      </c>
      <c r="B19" s="1">
        <v>5.2299999999999999E-2</v>
      </c>
      <c r="C19" s="63">
        <v>0.223</v>
      </c>
      <c r="D19" s="64">
        <v>0.2389</v>
      </c>
      <c r="E19" s="64">
        <v>0.25890000000000002</v>
      </c>
      <c r="F19" s="64">
        <v>0.29520000000000002</v>
      </c>
      <c r="G19" s="64">
        <v>0.3614</v>
      </c>
      <c r="H19" s="65">
        <v>0.46589999999999998</v>
      </c>
      <c r="I19" s="73">
        <v>0.223</v>
      </c>
      <c r="J19" s="45">
        <v>0.33779999999999999</v>
      </c>
      <c r="K19" s="46">
        <v>0.34200000000000003</v>
      </c>
      <c r="L19" s="47">
        <v>0.3498</v>
      </c>
      <c r="M19" s="1">
        <v>5.2900000000000003E-2</v>
      </c>
    </row>
    <row r="20" spans="1:13" x14ac:dyDescent="0.2">
      <c r="A20" t="s">
        <v>22</v>
      </c>
      <c r="B20" s="1">
        <v>5.2400000000000002E-2</v>
      </c>
      <c r="C20" s="66">
        <v>0.2155</v>
      </c>
      <c r="D20" s="67">
        <v>0.2382</v>
      </c>
      <c r="E20" s="67">
        <v>0.25469999999999998</v>
      </c>
      <c r="F20" s="67">
        <v>0.29060000000000002</v>
      </c>
      <c r="G20" s="67">
        <v>0.35859999999999997</v>
      </c>
      <c r="H20" s="68">
        <v>0.46850000000000003</v>
      </c>
      <c r="I20" s="74">
        <v>0.22209999999999999</v>
      </c>
      <c r="J20" s="45">
        <v>0.28349999999999997</v>
      </c>
      <c r="K20" s="46">
        <v>0.28610000000000002</v>
      </c>
      <c r="L20" s="47">
        <v>0.28410000000000002</v>
      </c>
      <c r="M20" s="1">
        <v>5.3600000000000002E-2</v>
      </c>
    </row>
    <row r="21" spans="1:13" x14ac:dyDescent="0.2">
      <c r="A21" t="s">
        <v>25</v>
      </c>
      <c r="B21" s="1">
        <v>5.4100000000000002E-2</v>
      </c>
      <c r="C21" s="42">
        <v>0.3095</v>
      </c>
      <c r="D21" s="43">
        <v>0.28670000000000001</v>
      </c>
      <c r="E21" s="43">
        <v>0.26390000000000002</v>
      </c>
      <c r="F21" s="43">
        <v>0.2727</v>
      </c>
      <c r="G21" s="44">
        <v>0.34</v>
      </c>
      <c r="H21" s="75">
        <v>0.2225</v>
      </c>
      <c r="I21" s="75">
        <v>0.2228</v>
      </c>
      <c r="J21" s="45">
        <v>0.34489999999999998</v>
      </c>
      <c r="K21" s="46">
        <v>0.35170000000000001</v>
      </c>
      <c r="L21" s="47">
        <v>0.35149999999999998</v>
      </c>
      <c r="M21" s="1">
        <v>5.33E-2</v>
      </c>
    </row>
    <row r="22" spans="1:13" x14ac:dyDescent="0.2">
      <c r="A22" t="s">
        <v>28</v>
      </c>
      <c r="B22" s="1">
        <v>5.2299999999999999E-2</v>
      </c>
      <c r="C22" s="45">
        <v>0.2994</v>
      </c>
      <c r="D22" s="46">
        <v>0.29630000000000001</v>
      </c>
      <c r="E22" s="46">
        <v>0.26569999999999999</v>
      </c>
      <c r="F22" s="46">
        <v>0.27239999999999998</v>
      </c>
      <c r="G22" s="47">
        <v>0.35830000000000001</v>
      </c>
      <c r="H22" s="75">
        <v>0.22550000000000001</v>
      </c>
      <c r="I22" s="75">
        <v>0.22370000000000001</v>
      </c>
      <c r="J22" s="45">
        <v>0.35299999999999998</v>
      </c>
      <c r="K22" s="46">
        <v>0.3528</v>
      </c>
      <c r="L22" s="47">
        <v>0.36199999999999999</v>
      </c>
      <c r="M22" s="1">
        <v>5.2400000000000002E-2</v>
      </c>
    </row>
    <row r="23" spans="1:13" x14ac:dyDescent="0.2">
      <c r="A23" t="s">
        <v>31</v>
      </c>
      <c r="B23" s="1">
        <v>5.1799999999999999E-2</v>
      </c>
      <c r="C23" s="48">
        <v>0.31009999999999999</v>
      </c>
      <c r="D23" s="49">
        <v>0.29759999999999998</v>
      </c>
      <c r="E23" s="49">
        <v>0.26729999999999998</v>
      </c>
      <c r="F23" s="49">
        <v>0.2767</v>
      </c>
      <c r="G23" s="50">
        <v>0.35539999999999999</v>
      </c>
      <c r="H23" s="76">
        <v>0.2235</v>
      </c>
      <c r="I23" s="76">
        <v>0.22800000000000001</v>
      </c>
      <c r="J23" s="48">
        <v>0.31509999999999999</v>
      </c>
      <c r="K23" s="49">
        <v>0.32169999999999999</v>
      </c>
      <c r="L23" s="50">
        <v>0.31990000000000002</v>
      </c>
      <c r="M23" s="1">
        <v>5.1999999999999998E-2</v>
      </c>
    </row>
    <row r="24" spans="1:13" x14ac:dyDescent="0.2">
      <c r="A24" t="s">
        <v>34</v>
      </c>
      <c r="B24" s="1">
        <v>5.16E-2</v>
      </c>
      <c r="C24" s="1">
        <v>5.2299999999999999E-2</v>
      </c>
      <c r="D24" s="1">
        <v>5.4300000000000001E-2</v>
      </c>
      <c r="E24" s="1">
        <v>5.2600000000000001E-2</v>
      </c>
      <c r="F24" s="1">
        <v>5.2200000000000003E-2</v>
      </c>
      <c r="G24" s="1">
        <v>5.28E-2</v>
      </c>
      <c r="H24" s="1">
        <v>5.28E-2</v>
      </c>
      <c r="I24" s="1">
        <v>5.2600000000000001E-2</v>
      </c>
      <c r="J24" s="1">
        <v>5.3800000000000001E-2</v>
      </c>
      <c r="K24" s="1">
        <v>5.3199999999999997E-2</v>
      </c>
      <c r="L24" s="1">
        <v>5.2699999999999997E-2</v>
      </c>
      <c r="M24" s="1">
        <v>5.2499999999999998E-2</v>
      </c>
    </row>
    <row r="26" spans="1:13" x14ac:dyDescent="0.2">
      <c r="A26" s="109" t="s">
        <v>56</v>
      </c>
    </row>
    <row r="28" spans="1:13" x14ac:dyDescent="0.2">
      <c r="A28" t="s">
        <v>2</v>
      </c>
      <c r="B28">
        <v>1</v>
      </c>
      <c r="C28">
        <v>2</v>
      </c>
      <c r="D28">
        <v>3</v>
      </c>
      <c r="E28">
        <v>4</v>
      </c>
      <c r="F28">
        <v>5</v>
      </c>
      <c r="G28">
        <v>6</v>
      </c>
      <c r="H28">
        <v>7</v>
      </c>
      <c r="I28">
        <v>8</v>
      </c>
      <c r="J28">
        <v>9</v>
      </c>
      <c r="K28">
        <v>10</v>
      </c>
      <c r="L28">
        <v>11</v>
      </c>
      <c r="M28">
        <v>12</v>
      </c>
    </row>
    <row r="29" spans="1:13" x14ac:dyDescent="0.2">
      <c r="A29" t="s">
        <v>3</v>
      </c>
      <c r="B29" t="s">
        <v>4</v>
      </c>
      <c r="C29" t="s">
        <v>5</v>
      </c>
      <c r="D29" t="s">
        <v>6</v>
      </c>
      <c r="E29" t="s">
        <v>7</v>
      </c>
      <c r="F29" t="s">
        <v>8</v>
      </c>
      <c r="G29" t="s">
        <v>9</v>
      </c>
      <c r="H29" t="s">
        <v>10</v>
      </c>
      <c r="I29" t="s">
        <v>11</v>
      </c>
      <c r="J29" t="s">
        <v>12</v>
      </c>
      <c r="K29" t="s">
        <v>13</v>
      </c>
      <c r="L29" t="s">
        <v>14</v>
      </c>
      <c r="M29" t="s">
        <v>15</v>
      </c>
    </row>
    <row r="30" spans="1:13" x14ac:dyDescent="0.2">
      <c r="A30" t="s">
        <v>16</v>
      </c>
      <c r="B30" t="s">
        <v>17</v>
      </c>
      <c r="C30" s="18" t="s">
        <v>48</v>
      </c>
      <c r="D30" s="19" t="s">
        <v>48</v>
      </c>
      <c r="E30" s="19" t="s">
        <v>48</v>
      </c>
      <c r="F30" s="19" t="s">
        <v>48</v>
      </c>
      <c r="G30" s="19" t="s">
        <v>48</v>
      </c>
      <c r="H30" s="24" t="s">
        <v>48</v>
      </c>
      <c r="I30" s="27" t="s">
        <v>49</v>
      </c>
      <c r="J30" s="33" t="s">
        <v>54</v>
      </c>
      <c r="K30" s="34" t="s">
        <v>54</v>
      </c>
      <c r="L30" s="35" t="s">
        <v>54</v>
      </c>
      <c r="M30" t="s">
        <v>18</v>
      </c>
    </row>
    <row r="31" spans="1:13" x14ac:dyDescent="0.2">
      <c r="A31" t="s">
        <v>19</v>
      </c>
      <c r="B31" t="s">
        <v>20</v>
      </c>
      <c r="C31" s="20" t="s">
        <v>48</v>
      </c>
      <c r="D31" s="21" t="s">
        <v>48</v>
      </c>
      <c r="E31" s="21" t="s">
        <v>48</v>
      </c>
      <c r="F31" s="21" t="s">
        <v>48</v>
      </c>
      <c r="G31" s="21" t="s">
        <v>48</v>
      </c>
      <c r="H31" s="25" t="s">
        <v>48</v>
      </c>
      <c r="I31" s="28" t="s">
        <v>49</v>
      </c>
      <c r="J31" s="36" t="s">
        <v>54</v>
      </c>
      <c r="K31" s="37" t="s">
        <v>54</v>
      </c>
      <c r="L31" s="38" t="s">
        <v>54</v>
      </c>
      <c r="M31" t="s">
        <v>21</v>
      </c>
    </row>
    <row r="32" spans="1:13" x14ac:dyDescent="0.2">
      <c r="A32" t="s">
        <v>22</v>
      </c>
      <c r="B32" t="s">
        <v>23</v>
      </c>
      <c r="C32" s="22" t="s">
        <v>48</v>
      </c>
      <c r="D32" s="23" t="s">
        <v>48</v>
      </c>
      <c r="E32" s="23" t="s">
        <v>48</v>
      </c>
      <c r="F32" s="23" t="s">
        <v>48</v>
      </c>
      <c r="G32" s="23" t="s">
        <v>48</v>
      </c>
      <c r="H32" s="26" t="s">
        <v>48</v>
      </c>
      <c r="I32" s="29" t="s">
        <v>49</v>
      </c>
      <c r="J32" s="36" t="s">
        <v>54</v>
      </c>
      <c r="K32" s="37" t="s">
        <v>54</v>
      </c>
      <c r="L32" s="38" t="s">
        <v>54</v>
      </c>
      <c r="M32" t="s">
        <v>24</v>
      </c>
    </row>
    <row r="33" spans="1:13" x14ac:dyDescent="0.2">
      <c r="A33" t="s">
        <v>25</v>
      </c>
      <c r="B33" t="s">
        <v>26</v>
      </c>
      <c r="C33" s="33" t="s">
        <v>53</v>
      </c>
      <c r="D33" s="34" t="s">
        <v>53</v>
      </c>
      <c r="E33" s="34" t="s">
        <v>53</v>
      </c>
      <c r="F33" s="34" t="s">
        <v>53</v>
      </c>
      <c r="G33" s="34" t="s">
        <v>53</v>
      </c>
      <c r="H33" s="35" t="s">
        <v>53</v>
      </c>
      <c r="I33" s="31" t="s">
        <v>50</v>
      </c>
      <c r="J33" s="36" t="s">
        <v>54</v>
      </c>
      <c r="K33" s="37" t="s">
        <v>54</v>
      </c>
      <c r="L33" s="38" t="s">
        <v>54</v>
      </c>
      <c r="M33" t="s">
        <v>27</v>
      </c>
    </row>
    <row r="34" spans="1:13" x14ac:dyDescent="0.2">
      <c r="A34" t="s">
        <v>28</v>
      </c>
      <c r="B34" t="s">
        <v>29</v>
      </c>
      <c r="C34" s="36" t="s">
        <v>53</v>
      </c>
      <c r="D34" s="37" t="s">
        <v>53</v>
      </c>
      <c r="E34" s="37" t="s">
        <v>53</v>
      </c>
      <c r="F34" s="37" t="s">
        <v>53</v>
      </c>
      <c r="G34" s="37" t="s">
        <v>53</v>
      </c>
      <c r="H34" s="38" t="s">
        <v>53</v>
      </c>
      <c r="I34" s="31" t="s">
        <v>50</v>
      </c>
      <c r="J34" s="36" t="s">
        <v>54</v>
      </c>
      <c r="K34" s="37" t="s">
        <v>54</v>
      </c>
      <c r="L34" s="38" t="s">
        <v>54</v>
      </c>
      <c r="M34" t="s">
        <v>30</v>
      </c>
    </row>
    <row r="35" spans="1:13" x14ac:dyDescent="0.2">
      <c r="A35" t="s">
        <v>31</v>
      </c>
      <c r="B35" t="s">
        <v>32</v>
      </c>
      <c r="C35" s="39" t="s">
        <v>53</v>
      </c>
      <c r="D35" s="40" t="s">
        <v>53</v>
      </c>
      <c r="E35" s="40" t="s">
        <v>53</v>
      </c>
      <c r="F35" s="40" t="s">
        <v>53</v>
      </c>
      <c r="G35" s="40" t="s">
        <v>53</v>
      </c>
      <c r="H35" s="41" t="s">
        <v>53</v>
      </c>
      <c r="I35" s="32" t="s">
        <v>50</v>
      </c>
      <c r="J35" s="39" t="s">
        <v>54</v>
      </c>
      <c r="K35" s="40" t="s">
        <v>54</v>
      </c>
      <c r="L35" s="41" t="s">
        <v>54</v>
      </c>
      <c r="M35" t="s">
        <v>33</v>
      </c>
    </row>
    <row r="36" spans="1:13" x14ac:dyDescent="0.2">
      <c r="A36" t="s">
        <v>34</v>
      </c>
      <c r="B36" t="s">
        <v>35</v>
      </c>
      <c r="C36" t="s">
        <v>36</v>
      </c>
      <c r="D36" t="s">
        <v>37</v>
      </c>
      <c r="E36" t="s">
        <v>38</v>
      </c>
      <c r="F36" t="s">
        <v>39</v>
      </c>
      <c r="G36" t="s">
        <v>40</v>
      </c>
      <c r="H36" t="s">
        <v>41</v>
      </c>
      <c r="I36" t="s">
        <v>42</v>
      </c>
      <c r="J36" t="s">
        <v>43</v>
      </c>
      <c r="K36" t="s">
        <v>44</v>
      </c>
      <c r="L36" t="s">
        <v>45</v>
      </c>
      <c r="M36" t="s">
        <v>46</v>
      </c>
    </row>
    <row r="38" spans="1:13" x14ac:dyDescent="0.2">
      <c r="A38" t="s">
        <v>47</v>
      </c>
      <c r="B38">
        <v>1</v>
      </c>
      <c r="C38">
        <v>2</v>
      </c>
      <c r="D38">
        <v>3</v>
      </c>
      <c r="E38">
        <v>4</v>
      </c>
      <c r="F38">
        <v>5</v>
      </c>
      <c r="G38">
        <v>6</v>
      </c>
      <c r="H38">
        <v>7</v>
      </c>
      <c r="I38">
        <v>8</v>
      </c>
      <c r="J38">
        <v>9</v>
      </c>
      <c r="K38">
        <v>10</v>
      </c>
      <c r="L38">
        <v>11</v>
      </c>
      <c r="M38">
        <v>12</v>
      </c>
    </row>
    <row r="39" spans="1:13" x14ac:dyDescent="0.2">
      <c r="A39" t="s">
        <v>3</v>
      </c>
      <c r="B39" s="1">
        <v>5.3199999999999997E-2</v>
      </c>
      <c r="C39" s="1">
        <v>5.21E-2</v>
      </c>
      <c r="D39" s="1">
        <v>5.1799999999999999E-2</v>
      </c>
      <c r="E39" s="1">
        <v>5.2400000000000002E-2</v>
      </c>
      <c r="F39" s="1">
        <v>5.33E-2</v>
      </c>
      <c r="G39" s="1">
        <v>5.2400000000000002E-2</v>
      </c>
      <c r="H39" s="1">
        <v>5.3199999999999997E-2</v>
      </c>
      <c r="I39" s="1">
        <v>5.2299999999999999E-2</v>
      </c>
      <c r="J39" s="1">
        <v>5.28E-2</v>
      </c>
      <c r="K39" s="1">
        <v>5.3600000000000002E-2</v>
      </c>
      <c r="L39" s="1">
        <v>5.2499999999999998E-2</v>
      </c>
      <c r="M39" s="1">
        <v>5.2600000000000001E-2</v>
      </c>
    </row>
    <row r="40" spans="1:13" x14ac:dyDescent="0.2">
      <c r="A40" t="s">
        <v>16</v>
      </c>
      <c r="B40" s="1">
        <v>5.3100000000000001E-2</v>
      </c>
      <c r="C40" s="60">
        <v>0.2316</v>
      </c>
      <c r="D40" s="61">
        <v>0.24049999999999999</v>
      </c>
      <c r="E40" s="61">
        <v>0.25580000000000003</v>
      </c>
      <c r="F40" s="61">
        <v>0.29630000000000001</v>
      </c>
      <c r="G40" s="61">
        <v>0.35909999999999997</v>
      </c>
      <c r="H40" s="62">
        <v>0.47310000000000002</v>
      </c>
      <c r="I40" s="69">
        <v>0.21870000000000001</v>
      </c>
      <c r="J40" s="43">
        <v>0.501</v>
      </c>
      <c r="K40" s="43">
        <v>0.53600000000000003</v>
      </c>
      <c r="L40" s="44">
        <v>0.53839999999999999</v>
      </c>
      <c r="M40" s="1">
        <v>5.2200000000000003E-2</v>
      </c>
    </row>
    <row r="41" spans="1:13" x14ac:dyDescent="0.2">
      <c r="A41" t="s">
        <v>19</v>
      </c>
      <c r="B41" s="1">
        <v>5.2699999999999997E-2</v>
      </c>
      <c r="C41" s="63">
        <v>0.221</v>
      </c>
      <c r="D41" s="64">
        <v>0.2399</v>
      </c>
      <c r="E41" s="64">
        <v>0.25740000000000002</v>
      </c>
      <c r="F41" s="64">
        <v>0.29609999999999997</v>
      </c>
      <c r="G41" s="64">
        <v>0.36070000000000002</v>
      </c>
      <c r="H41" s="65">
        <v>0.47010000000000002</v>
      </c>
      <c r="I41" s="70">
        <v>0.21829999999999999</v>
      </c>
      <c r="J41" s="46">
        <v>0.53369999999999995</v>
      </c>
      <c r="K41" s="46">
        <v>0.53439999999999999</v>
      </c>
      <c r="L41" s="47">
        <v>0.55010000000000003</v>
      </c>
      <c r="M41" s="1">
        <v>5.2699999999999997E-2</v>
      </c>
    </row>
    <row r="42" spans="1:13" x14ac:dyDescent="0.2">
      <c r="A42" t="s">
        <v>22</v>
      </c>
      <c r="B42" s="1">
        <v>5.21E-2</v>
      </c>
      <c r="C42" s="66">
        <v>0.22009999999999999</v>
      </c>
      <c r="D42" s="67">
        <v>0.24099999999999999</v>
      </c>
      <c r="E42" s="67">
        <v>0.25619999999999998</v>
      </c>
      <c r="F42" s="67">
        <v>0.31019999999999998</v>
      </c>
      <c r="G42" s="67">
        <v>0.36159999999999998</v>
      </c>
      <c r="H42" s="68">
        <v>0.4703</v>
      </c>
      <c r="I42" s="71">
        <v>0.22339999999999999</v>
      </c>
      <c r="J42" s="46">
        <v>0.49509999999999998</v>
      </c>
      <c r="K42" s="46">
        <v>0.50460000000000005</v>
      </c>
      <c r="L42" s="47">
        <v>0.50090000000000001</v>
      </c>
      <c r="M42" s="1">
        <v>5.3499999999999999E-2</v>
      </c>
    </row>
    <row r="43" spans="1:13" x14ac:dyDescent="0.2">
      <c r="A43" t="s">
        <v>25</v>
      </c>
      <c r="B43" s="1">
        <v>5.2900000000000003E-2</v>
      </c>
      <c r="C43" s="42">
        <v>0.46300000000000002</v>
      </c>
      <c r="D43" s="43">
        <v>0.50229999999999997</v>
      </c>
      <c r="E43" s="43">
        <v>0.46949999999999997</v>
      </c>
      <c r="F43" s="43">
        <v>0.46689999999999998</v>
      </c>
      <c r="G43" s="43">
        <v>0.47239999999999999</v>
      </c>
      <c r="H43" s="44">
        <v>0.47870000000000001</v>
      </c>
      <c r="I43" s="69">
        <v>0.22170000000000001</v>
      </c>
      <c r="J43" s="46">
        <v>0.51119999999999999</v>
      </c>
      <c r="K43" s="46">
        <v>0.52080000000000004</v>
      </c>
      <c r="L43" s="47">
        <v>0.52210000000000001</v>
      </c>
      <c r="M43" s="1">
        <v>5.3199999999999997E-2</v>
      </c>
    </row>
    <row r="44" spans="1:13" x14ac:dyDescent="0.2">
      <c r="A44" t="s">
        <v>28</v>
      </c>
      <c r="B44" s="1">
        <v>5.2400000000000002E-2</v>
      </c>
      <c r="C44" s="45">
        <v>0.46489999999999998</v>
      </c>
      <c r="D44" s="46">
        <v>0.50339999999999996</v>
      </c>
      <c r="E44" s="46">
        <v>0.47270000000000001</v>
      </c>
      <c r="F44" s="46">
        <v>0.46870000000000001</v>
      </c>
      <c r="G44" s="46">
        <v>0.47949999999999998</v>
      </c>
      <c r="H44" s="47">
        <v>0.47160000000000002</v>
      </c>
      <c r="I44" s="70">
        <v>0.2263</v>
      </c>
      <c r="J44" s="46">
        <v>0.61439999999999995</v>
      </c>
      <c r="K44" s="46">
        <v>0.62190000000000001</v>
      </c>
      <c r="L44" s="47">
        <v>0.62380000000000002</v>
      </c>
      <c r="M44" s="1">
        <v>5.2299999999999999E-2</v>
      </c>
    </row>
    <row r="45" spans="1:13" x14ac:dyDescent="0.2">
      <c r="A45" t="s">
        <v>31</v>
      </c>
      <c r="B45" s="1">
        <v>5.2900000000000003E-2</v>
      </c>
      <c r="C45" s="48">
        <v>0.46829999999999999</v>
      </c>
      <c r="D45" s="49">
        <v>0.4985</v>
      </c>
      <c r="E45" s="49">
        <v>0.47260000000000002</v>
      </c>
      <c r="F45" s="49">
        <v>0.44750000000000001</v>
      </c>
      <c r="G45" s="49">
        <v>0.47439999999999999</v>
      </c>
      <c r="H45" s="50">
        <v>0.47339999999999999</v>
      </c>
      <c r="I45" s="71">
        <v>0.22189999999999999</v>
      </c>
      <c r="J45" s="49">
        <v>0.47239999999999999</v>
      </c>
      <c r="K45" s="49">
        <v>0.47460000000000002</v>
      </c>
      <c r="L45" s="50">
        <v>0.48259999999999997</v>
      </c>
      <c r="M45" s="1">
        <v>5.1900000000000002E-2</v>
      </c>
    </row>
    <row r="46" spans="1:13" x14ac:dyDescent="0.2">
      <c r="A46" t="s">
        <v>34</v>
      </c>
      <c r="B46" s="1">
        <v>5.1499999999999997E-2</v>
      </c>
      <c r="C46" s="1">
        <v>5.2600000000000001E-2</v>
      </c>
      <c r="D46" s="1">
        <v>5.33E-2</v>
      </c>
      <c r="E46" s="1">
        <v>5.2699999999999997E-2</v>
      </c>
      <c r="F46" s="1">
        <v>5.2200000000000003E-2</v>
      </c>
      <c r="G46" s="1">
        <v>5.2600000000000001E-2</v>
      </c>
      <c r="H46" s="1">
        <v>5.2400000000000002E-2</v>
      </c>
      <c r="I46" s="1">
        <v>5.2499999999999998E-2</v>
      </c>
      <c r="J46" s="1">
        <v>5.3600000000000002E-2</v>
      </c>
      <c r="K46" s="1">
        <v>5.2999999999999999E-2</v>
      </c>
      <c r="L46" s="1">
        <v>5.1900000000000002E-2</v>
      </c>
      <c r="M46" s="1">
        <v>5.2299999999999999E-2</v>
      </c>
    </row>
    <row r="48" spans="1:13" x14ac:dyDescent="0.2">
      <c r="A48" s="109" t="s">
        <v>78</v>
      </c>
    </row>
    <row r="50" spans="1:13" x14ac:dyDescent="0.2">
      <c r="A50" t="s">
        <v>2</v>
      </c>
      <c r="B50">
        <v>1</v>
      </c>
      <c r="C50">
        <v>2</v>
      </c>
      <c r="D50">
        <v>3</v>
      </c>
      <c r="E50">
        <v>4</v>
      </c>
      <c r="F50">
        <v>5</v>
      </c>
      <c r="G50">
        <v>6</v>
      </c>
      <c r="H50">
        <v>7</v>
      </c>
      <c r="I50">
        <v>8</v>
      </c>
      <c r="J50">
        <v>9</v>
      </c>
      <c r="K50">
        <v>10</v>
      </c>
      <c r="L50">
        <v>11</v>
      </c>
      <c r="M50">
        <v>12</v>
      </c>
    </row>
    <row r="51" spans="1:13" x14ac:dyDescent="0.2">
      <c r="A51" t="s">
        <v>3</v>
      </c>
      <c r="B51" t="s">
        <v>4</v>
      </c>
      <c r="C51" t="s">
        <v>5</v>
      </c>
      <c r="D51" t="s">
        <v>6</v>
      </c>
      <c r="E51" t="s">
        <v>7</v>
      </c>
      <c r="F51" t="s">
        <v>8</v>
      </c>
      <c r="G51" t="s">
        <v>9</v>
      </c>
      <c r="H51" t="s">
        <v>10</v>
      </c>
      <c r="I51" t="s">
        <v>11</v>
      </c>
      <c r="J51" t="s">
        <v>12</v>
      </c>
      <c r="K51" t="s">
        <v>13</v>
      </c>
      <c r="L51" t="s">
        <v>14</v>
      </c>
      <c r="M51" t="s">
        <v>15</v>
      </c>
    </row>
    <row r="52" spans="1:13" x14ac:dyDescent="0.2">
      <c r="A52" t="s">
        <v>16</v>
      </c>
      <c r="B52" t="s">
        <v>17</v>
      </c>
      <c r="C52" s="18" t="s">
        <v>48</v>
      </c>
      <c r="D52" s="19" t="s">
        <v>48</v>
      </c>
      <c r="E52" s="19" t="s">
        <v>48</v>
      </c>
      <c r="F52" s="19" t="s">
        <v>48</v>
      </c>
      <c r="G52" s="19" t="s">
        <v>48</v>
      </c>
      <c r="H52" s="24" t="s">
        <v>48</v>
      </c>
      <c r="I52" s="27" t="s">
        <v>49</v>
      </c>
      <c r="J52" s="33" t="s">
        <v>80</v>
      </c>
      <c r="K52" s="34" t="s">
        <v>80</v>
      </c>
      <c r="L52" s="35" t="s">
        <v>80</v>
      </c>
      <c r="M52" t="s">
        <v>18</v>
      </c>
    </row>
    <row r="53" spans="1:13" x14ac:dyDescent="0.2">
      <c r="A53" t="s">
        <v>19</v>
      </c>
      <c r="B53" t="s">
        <v>20</v>
      </c>
      <c r="C53" s="20" t="s">
        <v>48</v>
      </c>
      <c r="D53" s="21" t="s">
        <v>48</v>
      </c>
      <c r="E53" s="21" t="s">
        <v>48</v>
      </c>
      <c r="F53" s="21" t="s">
        <v>48</v>
      </c>
      <c r="G53" s="21" t="s">
        <v>48</v>
      </c>
      <c r="H53" s="25" t="s">
        <v>48</v>
      </c>
      <c r="I53" s="28" t="s">
        <v>49</v>
      </c>
      <c r="J53" s="36" t="s">
        <v>80</v>
      </c>
      <c r="K53" s="37" t="s">
        <v>80</v>
      </c>
      <c r="L53" s="38" t="s">
        <v>80</v>
      </c>
      <c r="M53" t="s">
        <v>21</v>
      </c>
    </row>
    <row r="54" spans="1:13" x14ac:dyDescent="0.2">
      <c r="A54" t="s">
        <v>22</v>
      </c>
      <c r="B54" t="s">
        <v>23</v>
      </c>
      <c r="C54" s="22" t="s">
        <v>48</v>
      </c>
      <c r="D54" s="23" t="s">
        <v>48</v>
      </c>
      <c r="E54" s="23" t="s">
        <v>48</v>
      </c>
      <c r="F54" s="23" t="s">
        <v>48</v>
      </c>
      <c r="G54" s="23" t="s">
        <v>48</v>
      </c>
      <c r="H54" s="26" t="s">
        <v>48</v>
      </c>
      <c r="I54" s="29" t="s">
        <v>49</v>
      </c>
      <c r="J54" s="36" t="s">
        <v>80</v>
      </c>
      <c r="K54" s="37" t="s">
        <v>80</v>
      </c>
      <c r="L54" s="38" t="s">
        <v>80</v>
      </c>
      <c r="M54" t="s">
        <v>24</v>
      </c>
    </row>
    <row r="55" spans="1:13" x14ac:dyDescent="0.2">
      <c r="A55" t="s">
        <v>25</v>
      </c>
      <c r="B55" t="s">
        <v>26</v>
      </c>
      <c r="C55" s="33" t="s">
        <v>79</v>
      </c>
      <c r="D55" s="34" t="s">
        <v>79</v>
      </c>
      <c r="E55" s="34" t="s">
        <v>79</v>
      </c>
      <c r="F55" s="34" t="s">
        <v>79</v>
      </c>
      <c r="G55" s="34" t="s">
        <v>79</v>
      </c>
      <c r="H55" s="35" t="s">
        <v>79</v>
      </c>
      <c r="I55" s="31" t="s">
        <v>50</v>
      </c>
      <c r="J55" s="36" t="s">
        <v>80</v>
      </c>
      <c r="K55" s="37" t="s">
        <v>80</v>
      </c>
      <c r="L55" s="38" t="s">
        <v>80</v>
      </c>
      <c r="M55" t="s">
        <v>27</v>
      </c>
    </row>
    <row r="56" spans="1:13" x14ac:dyDescent="0.2">
      <c r="A56" t="s">
        <v>28</v>
      </c>
      <c r="B56" t="s">
        <v>29</v>
      </c>
      <c r="C56" s="36" t="s">
        <v>79</v>
      </c>
      <c r="D56" s="37" t="s">
        <v>79</v>
      </c>
      <c r="E56" s="37" t="s">
        <v>79</v>
      </c>
      <c r="F56" s="37" t="s">
        <v>79</v>
      </c>
      <c r="G56" s="37" t="s">
        <v>79</v>
      </c>
      <c r="H56" s="38" t="s">
        <v>79</v>
      </c>
      <c r="I56" s="31" t="s">
        <v>50</v>
      </c>
      <c r="J56" s="36" t="s">
        <v>80</v>
      </c>
      <c r="K56" s="37" t="s">
        <v>80</v>
      </c>
      <c r="L56" s="38" t="s">
        <v>80</v>
      </c>
      <c r="M56" t="s">
        <v>30</v>
      </c>
    </row>
    <row r="57" spans="1:13" x14ac:dyDescent="0.2">
      <c r="A57" t="s">
        <v>31</v>
      </c>
      <c r="B57" t="s">
        <v>32</v>
      </c>
      <c r="C57" s="39" t="s">
        <v>79</v>
      </c>
      <c r="D57" s="40" t="s">
        <v>79</v>
      </c>
      <c r="E57" s="40" t="s">
        <v>79</v>
      </c>
      <c r="F57" s="40" t="s">
        <v>79</v>
      </c>
      <c r="G57" s="40" t="s">
        <v>79</v>
      </c>
      <c r="H57" s="41" t="s">
        <v>79</v>
      </c>
      <c r="I57" s="32" t="s">
        <v>50</v>
      </c>
      <c r="J57" s="39" t="s">
        <v>80</v>
      </c>
      <c r="K57" s="40" t="s">
        <v>80</v>
      </c>
      <c r="L57" s="41" t="s">
        <v>80</v>
      </c>
      <c r="M57" t="s">
        <v>33</v>
      </c>
    </row>
    <row r="58" spans="1:13" x14ac:dyDescent="0.2">
      <c r="A58" t="s">
        <v>34</v>
      </c>
      <c r="B58" t="s">
        <v>35</v>
      </c>
      <c r="C58" t="s">
        <v>36</v>
      </c>
      <c r="D58" t="s">
        <v>37</v>
      </c>
      <c r="E58" t="s">
        <v>38</v>
      </c>
      <c r="F58" t="s">
        <v>39</v>
      </c>
      <c r="G58" t="s">
        <v>40</v>
      </c>
      <c r="H58" t="s">
        <v>41</v>
      </c>
      <c r="I58" t="s">
        <v>42</v>
      </c>
      <c r="J58" t="s">
        <v>43</v>
      </c>
      <c r="K58" t="s">
        <v>44</v>
      </c>
      <c r="L58" t="s">
        <v>45</v>
      </c>
      <c r="M58" t="s">
        <v>46</v>
      </c>
    </row>
    <row r="60" spans="1:13" x14ac:dyDescent="0.2">
      <c r="A60" t="s">
        <v>47</v>
      </c>
      <c r="B60">
        <v>1</v>
      </c>
      <c r="C60">
        <v>2</v>
      </c>
      <c r="D60">
        <v>3</v>
      </c>
      <c r="E60">
        <v>4</v>
      </c>
      <c r="F60">
        <v>5</v>
      </c>
      <c r="G60">
        <v>6</v>
      </c>
      <c r="H60">
        <v>7</v>
      </c>
      <c r="I60">
        <v>8</v>
      </c>
      <c r="J60">
        <v>9</v>
      </c>
      <c r="K60">
        <v>10</v>
      </c>
      <c r="L60">
        <v>11</v>
      </c>
      <c r="M60">
        <v>12</v>
      </c>
    </row>
    <row r="61" spans="1:13" x14ac:dyDescent="0.2">
      <c r="A61" t="s">
        <v>3</v>
      </c>
      <c r="B61" s="1">
        <v>5.1900000000000002E-2</v>
      </c>
      <c r="C61" s="1">
        <v>5.2299999999999999E-2</v>
      </c>
      <c r="D61" s="1">
        <v>5.2400000000000002E-2</v>
      </c>
      <c r="E61" s="1">
        <v>5.2499999999999998E-2</v>
      </c>
      <c r="F61" s="1">
        <v>5.1900000000000002E-2</v>
      </c>
      <c r="G61" s="1">
        <v>5.28E-2</v>
      </c>
      <c r="H61" s="1">
        <v>5.3100000000000001E-2</v>
      </c>
      <c r="I61" s="1">
        <v>5.1700000000000003E-2</v>
      </c>
      <c r="J61" s="1">
        <v>5.2699999999999997E-2</v>
      </c>
      <c r="K61" s="1">
        <v>5.33E-2</v>
      </c>
      <c r="L61" s="1">
        <v>5.21E-2</v>
      </c>
      <c r="M61" s="1">
        <v>5.2400000000000002E-2</v>
      </c>
    </row>
    <row r="62" spans="1:13" x14ac:dyDescent="0.2">
      <c r="A62" t="s">
        <v>16</v>
      </c>
      <c r="B62" s="1">
        <v>5.2200000000000003E-2</v>
      </c>
      <c r="C62" s="2">
        <v>0.21229999999999999</v>
      </c>
      <c r="D62" s="3">
        <v>0.23419999999999999</v>
      </c>
      <c r="E62" s="3">
        <v>0.24879999999999999</v>
      </c>
      <c r="F62" s="3">
        <v>0.28570000000000001</v>
      </c>
      <c r="G62" s="3">
        <v>0.3417</v>
      </c>
      <c r="H62" s="4">
        <v>0.40179999999999999</v>
      </c>
      <c r="I62" s="1">
        <v>0.2044</v>
      </c>
      <c r="J62" s="2">
        <v>0.4294</v>
      </c>
      <c r="K62" s="3">
        <v>0.43330000000000002</v>
      </c>
      <c r="L62" s="4">
        <v>0.43369999999999997</v>
      </c>
      <c r="M62" s="1">
        <v>5.2699999999999997E-2</v>
      </c>
    </row>
    <row r="63" spans="1:13" x14ac:dyDescent="0.2">
      <c r="A63" t="s">
        <v>19</v>
      </c>
      <c r="B63" s="1">
        <v>5.1400000000000001E-2</v>
      </c>
      <c r="C63" s="5">
        <v>0.21479999999999999</v>
      </c>
      <c r="D63" s="6">
        <v>0.23469999999999999</v>
      </c>
      <c r="E63" s="6">
        <v>0.25290000000000001</v>
      </c>
      <c r="F63" s="6">
        <v>0.28299999999999997</v>
      </c>
      <c r="G63" s="6">
        <v>0.34670000000000001</v>
      </c>
      <c r="H63" s="7">
        <v>0.41610000000000003</v>
      </c>
      <c r="I63" s="1">
        <v>0.21529999999999999</v>
      </c>
      <c r="J63" s="5">
        <v>0.4335</v>
      </c>
      <c r="K63" s="6">
        <v>0.44309999999999999</v>
      </c>
      <c r="L63" s="7">
        <v>0.4486</v>
      </c>
      <c r="M63" s="1">
        <v>5.2400000000000002E-2</v>
      </c>
    </row>
    <row r="64" spans="1:13" x14ac:dyDescent="0.2">
      <c r="A64" t="s">
        <v>22</v>
      </c>
      <c r="B64" s="1">
        <v>5.2200000000000003E-2</v>
      </c>
      <c r="C64" s="8">
        <v>0.21329999999999999</v>
      </c>
      <c r="D64" s="9">
        <v>0.23330000000000001</v>
      </c>
      <c r="E64" s="9">
        <v>0.25030000000000002</v>
      </c>
      <c r="F64" s="9">
        <v>0.28620000000000001</v>
      </c>
      <c r="G64" s="9">
        <v>0.33279999999999998</v>
      </c>
      <c r="H64" s="10">
        <v>0.42720000000000002</v>
      </c>
      <c r="I64" s="1">
        <v>0.2145</v>
      </c>
      <c r="J64" s="5">
        <v>0.41909999999999997</v>
      </c>
      <c r="K64" s="6">
        <v>0.41810000000000003</v>
      </c>
      <c r="L64" s="7">
        <v>0.41799999999999998</v>
      </c>
      <c r="M64" s="1">
        <v>5.4399999999999997E-2</v>
      </c>
    </row>
    <row r="65" spans="1:13" x14ac:dyDescent="0.2">
      <c r="A65" t="s">
        <v>25</v>
      </c>
      <c r="B65" s="1">
        <v>5.1799999999999999E-2</v>
      </c>
      <c r="C65" s="2">
        <v>0.37019999999999997</v>
      </c>
      <c r="D65" s="3">
        <v>0.44729999999999998</v>
      </c>
      <c r="E65" s="3">
        <v>0.38350000000000001</v>
      </c>
      <c r="F65" s="3">
        <v>0.3765</v>
      </c>
      <c r="G65" s="3">
        <v>0.39710000000000001</v>
      </c>
      <c r="H65" s="4">
        <v>0.41010000000000002</v>
      </c>
      <c r="I65" s="1">
        <v>0.21870000000000001</v>
      </c>
      <c r="J65" s="5">
        <v>0.43509999999999999</v>
      </c>
      <c r="K65" s="6">
        <v>0.43640000000000001</v>
      </c>
      <c r="L65" s="7">
        <v>0.42930000000000001</v>
      </c>
      <c r="M65" s="1">
        <v>5.2999999999999999E-2</v>
      </c>
    </row>
    <row r="66" spans="1:13" x14ac:dyDescent="0.2">
      <c r="A66" t="s">
        <v>28</v>
      </c>
      <c r="B66" s="1">
        <v>5.5399999999999998E-2</v>
      </c>
      <c r="C66" s="5">
        <v>0.38869999999999999</v>
      </c>
      <c r="D66" s="6">
        <v>0.45579999999999998</v>
      </c>
      <c r="E66" s="6">
        <v>0.3861</v>
      </c>
      <c r="F66" s="6">
        <v>0.37459999999999999</v>
      </c>
      <c r="G66" s="6">
        <v>0.40439999999999998</v>
      </c>
      <c r="H66" s="7">
        <v>0.40749999999999997</v>
      </c>
      <c r="I66" s="1">
        <v>0.21709999999999999</v>
      </c>
      <c r="J66" s="5">
        <v>0.4612</v>
      </c>
      <c r="K66" s="6">
        <v>0.47099999999999997</v>
      </c>
      <c r="L66" s="7">
        <v>0.46839999999999998</v>
      </c>
      <c r="M66" s="1">
        <v>5.1900000000000002E-2</v>
      </c>
    </row>
    <row r="67" spans="1:13" x14ac:dyDescent="0.2">
      <c r="A67" t="s">
        <v>31</v>
      </c>
      <c r="B67" s="1">
        <v>5.1499999999999997E-2</v>
      </c>
      <c r="C67" s="8">
        <v>0.38369999999999999</v>
      </c>
      <c r="D67" s="9">
        <v>0.42249999999999999</v>
      </c>
      <c r="E67" s="9">
        <v>0.37559999999999999</v>
      </c>
      <c r="F67" s="9">
        <v>0.3735</v>
      </c>
      <c r="G67" s="9">
        <v>0.40360000000000001</v>
      </c>
      <c r="H67" s="10">
        <v>0.40339999999999998</v>
      </c>
      <c r="I67" s="1">
        <v>0.21859999999999999</v>
      </c>
      <c r="J67" s="8">
        <v>0.41520000000000001</v>
      </c>
      <c r="K67" s="9">
        <v>0.41589999999999999</v>
      </c>
      <c r="L67" s="10">
        <v>0.41889999999999999</v>
      </c>
      <c r="M67" s="1">
        <v>5.16E-2</v>
      </c>
    </row>
    <row r="68" spans="1:13" x14ac:dyDescent="0.2">
      <c r="A68" t="s">
        <v>34</v>
      </c>
      <c r="B68" s="1">
        <v>5.6099999999999997E-2</v>
      </c>
      <c r="C68" s="1">
        <v>5.1299999999999998E-2</v>
      </c>
      <c r="D68" s="1">
        <v>5.1499999999999997E-2</v>
      </c>
      <c r="E68" s="1">
        <v>5.1400000000000001E-2</v>
      </c>
      <c r="F68" s="1">
        <v>5.1200000000000002E-2</v>
      </c>
      <c r="G68" s="1">
        <v>5.1400000000000001E-2</v>
      </c>
      <c r="H68" s="1">
        <v>5.0999999999999997E-2</v>
      </c>
      <c r="I68" s="1">
        <v>5.1299999999999998E-2</v>
      </c>
      <c r="J68" s="1">
        <v>5.21E-2</v>
      </c>
      <c r="K68" s="1">
        <v>5.2699999999999997E-2</v>
      </c>
      <c r="L68" s="1">
        <v>5.1299999999999998E-2</v>
      </c>
      <c r="M68" s="1">
        <v>5.2299999999999999E-2</v>
      </c>
    </row>
    <row r="70" spans="1:13" x14ac:dyDescent="0.2">
      <c r="A70" s="109" t="s">
        <v>81</v>
      </c>
    </row>
    <row r="72" spans="1:13" x14ac:dyDescent="0.2">
      <c r="A72" t="s">
        <v>2</v>
      </c>
      <c r="B72">
        <v>1</v>
      </c>
      <c r="C72">
        <v>2</v>
      </c>
      <c r="D72">
        <v>3</v>
      </c>
      <c r="E72">
        <v>4</v>
      </c>
      <c r="F72">
        <v>5</v>
      </c>
      <c r="G72">
        <v>6</v>
      </c>
      <c r="H72">
        <v>7</v>
      </c>
      <c r="I72">
        <v>8</v>
      </c>
      <c r="J72">
        <v>9</v>
      </c>
      <c r="K72">
        <v>10</v>
      </c>
      <c r="L72">
        <v>11</v>
      </c>
      <c r="M72">
        <v>12</v>
      </c>
    </row>
    <row r="73" spans="1:13" x14ac:dyDescent="0.2">
      <c r="A73" t="s">
        <v>3</v>
      </c>
      <c r="B73" t="s">
        <v>4</v>
      </c>
      <c r="C73" t="s">
        <v>5</v>
      </c>
      <c r="D73" t="s">
        <v>6</v>
      </c>
      <c r="E73" t="s">
        <v>7</v>
      </c>
      <c r="F73" t="s">
        <v>8</v>
      </c>
      <c r="G73" t="s">
        <v>9</v>
      </c>
      <c r="H73" t="s">
        <v>10</v>
      </c>
      <c r="I73" t="s">
        <v>11</v>
      </c>
      <c r="J73" t="s">
        <v>12</v>
      </c>
      <c r="K73" t="s">
        <v>13</v>
      </c>
      <c r="L73" t="s">
        <v>14</v>
      </c>
      <c r="M73" t="s">
        <v>15</v>
      </c>
    </row>
    <row r="74" spans="1:13" x14ac:dyDescent="0.2">
      <c r="A74" t="s">
        <v>16</v>
      </c>
      <c r="B74" t="s">
        <v>17</v>
      </c>
      <c r="C74" s="18" t="s">
        <v>48</v>
      </c>
      <c r="D74" s="19" t="s">
        <v>48</v>
      </c>
      <c r="E74" s="19" t="s">
        <v>48</v>
      </c>
      <c r="F74" s="19" t="s">
        <v>48</v>
      </c>
      <c r="G74" s="19" t="s">
        <v>48</v>
      </c>
      <c r="H74" s="24" t="s">
        <v>48</v>
      </c>
      <c r="I74" s="27" t="s">
        <v>49</v>
      </c>
      <c r="J74" s="33" t="s">
        <v>83</v>
      </c>
      <c r="K74" s="34" t="s">
        <v>83</v>
      </c>
      <c r="L74" s="35" t="s">
        <v>83</v>
      </c>
      <c r="M74" t="s">
        <v>18</v>
      </c>
    </row>
    <row r="75" spans="1:13" x14ac:dyDescent="0.2">
      <c r="A75" t="s">
        <v>19</v>
      </c>
      <c r="B75" t="s">
        <v>20</v>
      </c>
      <c r="C75" s="20" t="s">
        <v>48</v>
      </c>
      <c r="D75" s="21" t="s">
        <v>48</v>
      </c>
      <c r="E75" s="21" t="s">
        <v>48</v>
      </c>
      <c r="F75" s="21" t="s">
        <v>48</v>
      </c>
      <c r="G75" s="21" t="s">
        <v>48</v>
      </c>
      <c r="H75" s="25" t="s">
        <v>48</v>
      </c>
      <c r="I75" s="28" t="s">
        <v>49</v>
      </c>
      <c r="J75" s="36" t="s">
        <v>83</v>
      </c>
      <c r="K75" s="37" t="s">
        <v>83</v>
      </c>
      <c r="L75" s="38" t="s">
        <v>83</v>
      </c>
      <c r="M75" t="s">
        <v>21</v>
      </c>
    </row>
    <row r="76" spans="1:13" x14ac:dyDescent="0.2">
      <c r="A76" t="s">
        <v>22</v>
      </c>
      <c r="B76" t="s">
        <v>23</v>
      </c>
      <c r="C76" s="22" t="s">
        <v>48</v>
      </c>
      <c r="D76" s="23" t="s">
        <v>48</v>
      </c>
      <c r="E76" s="23" t="s">
        <v>48</v>
      </c>
      <c r="F76" s="23" t="s">
        <v>48</v>
      </c>
      <c r="G76" s="23" t="s">
        <v>48</v>
      </c>
      <c r="H76" s="26" t="s">
        <v>48</v>
      </c>
      <c r="I76" s="29" t="s">
        <v>49</v>
      </c>
      <c r="J76" s="36" t="s">
        <v>83</v>
      </c>
      <c r="K76" s="37" t="s">
        <v>83</v>
      </c>
      <c r="L76" s="38" t="s">
        <v>83</v>
      </c>
      <c r="M76" t="s">
        <v>24</v>
      </c>
    </row>
    <row r="77" spans="1:13" x14ac:dyDescent="0.2">
      <c r="A77" t="s">
        <v>25</v>
      </c>
      <c r="B77" t="s">
        <v>26</v>
      </c>
      <c r="C77" s="33" t="s">
        <v>82</v>
      </c>
      <c r="D77" s="34" t="s">
        <v>82</v>
      </c>
      <c r="E77" s="34" t="s">
        <v>82</v>
      </c>
      <c r="F77" s="34" t="s">
        <v>82</v>
      </c>
      <c r="G77" s="34" t="s">
        <v>82</v>
      </c>
      <c r="H77" s="35" t="s">
        <v>82</v>
      </c>
      <c r="I77" s="31" t="s">
        <v>50</v>
      </c>
      <c r="J77" s="36" t="s">
        <v>83</v>
      </c>
      <c r="K77" s="37" t="s">
        <v>83</v>
      </c>
      <c r="L77" s="38" t="s">
        <v>83</v>
      </c>
      <c r="M77" t="s">
        <v>27</v>
      </c>
    </row>
    <row r="78" spans="1:13" x14ac:dyDescent="0.2">
      <c r="A78" t="s">
        <v>28</v>
      </c>
      <c r="B78" t="s">
        <v>29</v>
      </c>
      <c r="C78" s="36" t="s">
        <v>82</v>
      </c>
      <c r="D78" s="37" t="s">
        <v>82</v>
      </c>
      <c r="E78" s="37" t="s">
        <v>82</v>
      </c>
      <c r="F78" s="37" t="s">
        <v>82</v>
      </c>
      <c r="G78" s="37" t="s">
        <v>82</v>
      </c>
      <c r="H78" s="38" t="s">
        <v>82</v>
      </c>
      <c r="I78" s="31" t="s">
        <v>50</v>
      </c>
      <c r="J78" s="36" t="s">
        <v>83</v>
      </c>
      <c r="K78" s="37" t="s">
        <v>83</v>
      </c>
      <c r="L78" s="38" t="s">
        <v>83</v>
      </c>
      <c r="M78" t="s">
        <v>30</v>
      </c>
    </row>
    <row r="79" spans="1:13" x14ac:dyDescent="0.2">
      <c r="A79" t="s">
        <v>31</v>
      </c>
      <c r="B79" t="s">
        <v>32</v>
      </c>
      <c r="C79" s="39" t="s">
        <v>82</v>
      </c>
      <c r="D79" s="40" t="s">
        <v>82</v>
      </c>
      <c r="E79" s="40" t="s">
        <v>82</v>
      </c>
      <c r="F79" s="40" t="s">
        <v>82</v>
      </c>
      <c r="G79" s="40" t="s">
        <v>82</v>
      </c>
      <c r="H79" s="41" t="s">
        <v>82</v>
      </c>
      <c r="I79" s="32" t="s">
        <v>50</v>
      </c>
      <c r="J79" s="39" t="s">
        <v>83</v>
      </c>
      <c r="K79" s="40" t="s">
        <v>83</v>
      </c>
      <c r="L79" s="41" t="s">
        <v>83</v>
      </c>
      <c r="M79" t="s">
        <v>33</v>
      </c>
    </row>
    <row r="80" spans="1:13" x14ac:dyDescent="0.2">
      <c r="A80" t="s">
        <v>34</v>
      </c>
      <c r="B80" t="s">
        <v>35</v>
      </c>
      <c r="C80" t="s">
        <v>36</v>
      </c>
      <c r="D80" t="s">
        <v>37</v>
      </c>
      <c r="E80" t="s">
        <v>38</v>
      </c>
      <c r="F80" t="s">
        <v>39</v>
      </c>
      <c r="G80" t="s">
        <v>40</v>
      </c>
      <c r="H80" t="s">
        <v>41</v>
      </c>
      <c r="I80" t="s">
        <v>42</v>
      </c>
      <c r="J80" t="s">
        <v>43</v>
      </c>
      <c r="K80" t="s">
        <v>44</v>
      </c>
      <c r="L80" t="s">
        <v>45</v>
      </c>
      <c r="M80" t="s">
        <v>46</v>
      </c>
    </row>
    <row r="82" spans="1:13" x14ac:dyDescent="0.2">
      <c r="A82" t="s">
        <v>47</v>
      </c>
      <c r="B82">
        <v>1</v>
      </c>
      <c r="C82">
        <v>2</v>
      </c>
      <c r="D82">
        <v>3</v>
      </c>
      <c r="E82">
        <v>4</v>
      </c>
      <c r="F82">
        <v>5</v>
      </c>
      <c r="G82">
        <v>6</v>
      </c>
      <c r="H82">
        <v>7</v>
      </c>
      <c r="I82">
        <v>8</v>
      </c>
      <c r="J82">
        <v>9</v>
      </c>
      <c r="K82">
        <v>10</v>
      </c>
      <c r="L82">
        <v>11</v>
      </c>
      <c r="M82">
        <v>12</v>
      </c>
    </row>
    <row r="83" spans="1:13" x14ac:dyDescent="0.2">
      <c r="A83" t="s">
        <v>3</v>
      </c>
      <c r="B83" s="1">
        <v>5.2900000000000003E-2</v>
      </c>
      <c r="C83" s="1">
        <v>5.2699999999999997E-2</v>
      </c>
      <c r="D83" s="1">
        <v>5.1999999999999998E-2</v>
      </c>
      <c r="E83" s="1">
        <v>5.2499999999999998E-2</v>
      </c>
      <c r="F83" s="1">
        <v>5.3999999999999999E-2</v>
      </c>
      <c r="G83" s="1">
        <v>5.21E-2</v>
      </c>
      <c r="H83" s="1">
        <v>5.2299999999999999E-2</v>
      </c>
      <c r="I83" s="1">
        <v>5.21E-2</v>
      </c>
      <c r="J83" s="1">
        <v>5.21E-2</v>
      </c>
      <c r="K83" s="1">
        <v>5.2600000000000001E-2</v>
      </c>
      <c r="L83" s="1">
        <v>5.28E-2</v>
      </c>
      <c r="M83" s="1">
        <v>5.21E-2</v>
      </c>
    </row>
    <row r="84" spans="1:13" x14ac:dyDescent="0.2">
      <c r="A84" t="s">
        <v>16</v>
      </c>
      <c r="B84" s="1">
        <v>5.1799999999999999E-2</v>
      </c>
      <c r="C84" s="2">
        <v>0.21709999999999999</v>
      </c>
      <c r="D84" s="3">
        <v>0.2369</v>
      </c>
      <c r="E84" s="3">
        <v>0.25419999999999998</v>
      </c>
      <c r="F84" s="3">
        <v>0.28949999999999998</v>
      </c>
      <c r="G84" s="3">
        <v>0.3473</v>
      </c>
      <c r="H84" s="4">
        <v>0.45</v>
      </c>
      <c r="I84" s="3">
        <v>0.21759999999999999</v>
      </c>
      <c r="J84" s="51">
        <v>0.36899999999999999</v>
      </c>
      <c r="K84" s="52">
        <v>0.34429999999999999</v>
      </c>
      <c r="L84" s="53">
        <v>0.33710000000000001</v>
      </c>
      <c r="M84" s="1">
        <v>5.2499999999999998E-2</v>
      </c>
    </row>
    <row r="85" spans="1:13" x14ac:dyDescent="0.2">
      <c r="A85" t="s">
        <v>19</v>
      </c>
      <c r="B85" s="1">
        <v>5.2600000000000001E-2</v>
      </c>
      <c r="C85" s="5">
        <v>0.21820000000000001</v>
      </c>
      <c r="D85" s="6">
        <v>0.23849999999999999</v>
      </c>
      <c r="E85" s="6">
        <v>0.25209999999999999</v>
      </c>
      <c r="F85" s="6">
        <v>0.28739999999999999</v>
      </c>
      <c r="G85" s="6">
        <v>0.34710000000000002</v>
      </c>
      <c r="H85" s="7">
        <v>0.43120000000000003</v>
      </c>
      <c r="I85" s="6">
        <v>0.224</v>
      </c>
      <c r="J85" s="54">
        <v>0.35549999999999998</v>
      </c>
      <c r="K85" s="55">
        <v>0.35199999999999998</v>
      </c>
      <c r="L85" s="56">
        <v>0.36180000000000001</v>
      </c>
      <c r="M85" s="1">
        <v>5.3400000000000003E-2</v>
      </c>
    </row>
    <row r="86" spans="1:13" x14ac:dyDescent="0.2">
      <c r="A86" t="s">
        <v>22</v>
      </c>
      <c r="B86" s="1">
        <v>5.2299999999999999E-2</v>
      </c>
      <c r="C86" s="8">
        <v>0.22</v>
      </c>
      <c r="D86" s="9">
        <v>0.23649999999999999</v>
      </c>
      <c r="E86" s="9">
        <v>0.25469999999999998</v>
      </c>
      <c r="F86" s="9">
        <v>0.28910000000000002</v>
      </c>
      <c r="G86" s="9">
        <v>0.35139999999999999</v>
      </c>
      <c r="H86" s="10">
        <v>0.42220000000000002</v>
      </c>
      <c r="I86" s="6">
        <v>0.2195</v>
      </c>
      <c r="J86" s="54">
        <v>0.34739999999999999</v>
      </c>
      <c r="K86" s="55">
        <v>0.34639999999999999</v>
      </c>
      <c r="L86" s="56">
        <v>0.33960000000000001</v>
      </c>
      <c r="M86" s="1">
        <v>5.3999999999999999E-2</v>
      </c>
    </row>
    <row r="87" spans="1:13" x14ac:dyDescent="0.2">
      <c r="A87" t="s">
        <v>25</v>
      </c>
      <c r="B87" s="1">
        <v>5.2699999999999997E-2</v>
      </c>
      <c r="C87" s="2">
        <v>0.31209999999999999</v>
      </c>
      <c r="D87" s="3">
        <v>0.37009999999999998</v>
      </c>
      <c r="E87" s="3">
        <v>0.30959999999999999</v>
      </c>
      <c r="F87" s="3">
        <v>0.313</v>
      </c>
      <c r="G87" s="3">
        <v>0.32950000000000002</v>
      </c>
      <c r="H87" s="4">
        <v>0.33760000000000001</v>
      </c>
      <c r="I87" s="6">
        <v>0.22800000000000001</v>
      </c>
      <c r="J87" s="54">
        <v>0.3397</v>
      </c>
      <c r="K87" s="55">
        <v>0.34150000000000003</v>
      </c>
      <c r="L87" s="56">
        <v>0.33989999999999998</v>
      </c>
      <c r="M87" s="1">
        <v>5.3199999999999997E-2</v>
      </c>
    </row>
    <row r="88" spans="1:13" x14ac:dyDescent="0.2">
      <c r="A88" t="s">
        <v>28</v>
      </c>
      <c r="B88" s="1">
        <v>5.28E-2</v>
      </c>
      <c r="C88" s="5">
        <v>0.30659999999999998</v>
      </c>
      <c r="D88" s="6">
        <v>0.37130000000000002</v>
      </c>
      <c r="E88" s="6">
        <v>0.2772</v>
      </c>
      <c r="F88" s="6">
        <v>0.31879999999999997</v>
      </c>
      <c r="G88" s="6">
        <v>0.35520000000000002</v>
      </c>
      <c r="H88" s="7">
        <v>0.34</v>
      </c>
      <c r="I88" s="6">
        <v>0.22570000000000001</v>
      </c>
      <c r="J88" s="54">
        <v>0.41260000000000002</v>
      </c>
      <c r="K88" s="55">
        <v>0.40160000000000001</v>
      </c>
      <c r="L88" s="56">
        <v>0.40699999999999997</v>
      </c>
      <c r="M88" s="1">
        <v>5.1999999999999998E-2</v>
      </c>
    </row>
    <row r="89" spans="1:13" x14ac:dyDescent="0.2">
      <c r="A89" t="s">
        <v>31</v>
      </c>
      <c r="B89" s="1">
        <v>5.1700000000000003E-2</v>
      </c>
      <c r="C89" s="8">
        <v>0.3044</v>
      </c>
      <c r="D89" s="9">
        <v>0.38069999999999998</v>
      </c>
      <c r="E89" s="9">
        <v>0.33860000000000001</v>
      </c>
      <c r="F89" s="9">
        <v>0.31280000000000002</v>
      </c>
      <c r="G89" s="9">
        <v>0.33800000000000002</v>
      </c>
      <c r="H89" s="10">
        <v>0.31459999999999999</v>
      </c>
      <c r="I89" s="9">
        <v>0.22389999999999999</v>
      </c>
      <c r="J89" s="57">
        <v>0.33739999999999998</v>
      </c>
      <c r="K89" s="58">
        <v>0.34079999999999999</v>
      </c>
      <c r="L89" s="59">
        <v>0.33950000000000002</v>
      </c>
      <c r="M89" s="1">
        <v>5.2200000000000003E-2</v>
      </c>
    </row>
    <row r="90" spans="1:13" x14ac:dyDescent="0.2">
      <c r="A90" t="s">
        <v>34</v>
      </c>
      <c r="B90" s="1">
        <v>5.2299999999999999E-2</v>
      </c>
      <c r="C90" s="1">
        <v>5.2900000000000003E-2</v>
      </c>
      <c r="D90" s="1">
        <v>5.3400000000000003E-2</v>
      </c>
      <c r="E90" s="1">
        <v>5.3600000000000002E-2</v>
      </c>
      <c r="F90" s="1">
        <v>5.2499999999999998E-2</v>
      </c>
      <c r="G90" s="1">
        <v>5.3199999999999997E-2</v>
      </c>
      <c r="H90" s="1">
        <v>5.2400000000000002E-2</v>
      </c>
      <c r="I90" s="1">
        <v>5.2900000000000003E-2</v>
      </c>
      <c r="J90" s="1">
        <v>5.33E-2</v>
      </c>
      <c r="K90" s="1">
        <v>5.3900000000000003E-2</v>
      </c>
      <c r="L90" s="1">
        <v>5.3199999999999997E-2</v>
      </c>
      <c r="M90" s="1">
        <v>5.2600000000000001E-2</v>
      </c>
    </row>
  </sheetData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62"/>
  <sheetViews>
    <sheetView topLeftCell="A13" zoomScale="90" zoomScaleNormal="90" zoomScaleSheetLayoutView="84" workbookViewId="0">
      <selection activeCell="P28" sqref="P28"/>
    </sheetView>
  </sheetViews>
  <sheetFormatPr defaultRowHeight="12.75" x14ac:dyDescent="0.2"/>
  <cols>
    <col min="12" max="12" width="13" bestFit="1" customWidth="1"/>
    <col min="13" max="13" width="10.42578125" customWidth="1"/>
    <col min="16" max="16" width="10.85546875" customWidth="1"/>
  </cols>
  <sheetData>
    <row r="1" spans="1:26" x14ac:dyDescent="0.2">
      <c r="A1" s="110" t="s">
        <v>128</v>
      </c>
      <c r="B1" s="111"/>
      <c r="C1" s="111"/>
      <c r="D1" s="111"/>
      <c r="E1" s="82"/>
      <c r="F1" s="82"/>
      <c r="G1" s="82"/>
      <c r="H1" s="82"/>
    </row>
    <row r="2" spans="1:26" s="107" customFormat="1" x14ac:dyDescent="0.2">
      <c r="A2" s="112"/>
      <c r="B2" s="108"/>
      <c r="C2" s="108"/>
      <c r="D2" s="108"/>
      <c r="E2" s="108"/>
      <c r="F2" s="108"/>
      <c r="G2" s="108"/>
      <c r="H2" s="108"/>
    </row>
    <row r="3" spans="1:26" x14ac:dyDescent="0.2">
      <c r="A3" s="113" t="s">
        <v>59</v>
      </c>
      <c r="B3" s="82"/>
      <c r="C3" s="82"/>
      <c r="D3" s="82"/>
      <c r="E3" s="82"/>
      <c r="F3" s="82"/>
      <c r="G3" s="82"/>
      <c r="H3" s="82"/>
    </row>
    <row r="4" spans="1:26" ht="90.75" customHeight="1" x14ac:dyDescent="0.2">
      <c r="A4" s="83" t="s">
        <v>60</v>
      </c>
      <c r="B4" s="82" t="s">
        <v>61</v>
      </c>
      <c r="C4" s="82"/>
      <c r="D4" s="82"/>
      <c r="E4" s="82" t="s">
        <v>62</v>
      </c>
      <c r="F4" s="82"/>
      <c r="G4" s="82"/>
      <c r="H4" s="82" t="s">
        <v>63</v>
      </c>
      <c r="J4" s="77" t="s">
        <v>65</v>
      </c>
      <c r="K4" s="116" t="s">
        <v>109</v>
      </c>
      <c r="L4" s="125" t="s">
        <v>110</v>
      </c>
      <c r="M4" s="83" t="s">
        <v>69</v>
      </c>
      <c r="N4" s="83"/>
      <c r="O4" s="83"/>
      <c r="P4" s="83" t="s">
        <v>70</v>
      </c>
      <c r="S4" s="83" t="s">
        <v>71</v>
      </c>
      <c r="T4" s="83" t="s">
        <v>72</v>
      </c>
      <c r="U4" s="83" t="s">
        <v>73</v>
      </c>
      <c r="V4" s="83" t="s">
        <v>74</v>
      </c>
      <c r="W4" s="83" t="s">
        <v>75</v>
      </c>
      <c r="X4" s="83" t="s">
        <v>76</v>
      </c>
      <c r="Y4" s="83" t="s">
        <v>77</v>
      </c>
    </row>
    <row r="5" spans="1:26" x14ac:dyDescent="0.2">
      <c r="A5" s="84"/>
      <c r="B5" s="85"/>
      <c r="C5" s="85"/>
      <c r="D5" s="85"/>
      <c r="E5" s="86"/>
      <c r="F5" s="86"/>
      <c r="G5" s="86"/>
      <c r="H5" s="87"/>
    </row>
    <row r="6" spans="1:26" x14ac:dyDescent="0.2">
      <c r="A6" s="82">
        <v>50</v>
      </c>
      <c r="B6" s="27">
        <v>0.46860000000000002</v>
      </c>
      <c r="C6" s="11">
        <v>0.46589999999999998</v>
      </c>
      <c r="D6" s="12">
        <v>0.46850000000000003</v>
      </c>
      <c r="E6" s="86">
        <f t="shared" ref="E6:G11" si="0">B6-$D$12</f>
        <v>0.24903333333333333</v>
      </c>
      <c r="F6" s="86">
        <f>C6-$D$12</f>
        <v>0.24633333333333329</v>
      </c>
      <c r="G6" s="86">
        <f t="shared" si="0"/>
        <v>0.24893333333333334</v>
      </c>
      <c r="H6" s="86">
        <f t="shared" ref="H6:H11" si="1">AVERAGE(E6:G6)</f>
        <v>0.24809999999999999</v>
      </c>
      <c r="I6" s="77" t="s">
        <v>66</v>
      </c>
      <c r="J6">
        <v>223</v>
      </c>
      <c r="K6">
        <v>1</v>
      </c>
      <c r="L6" s="122" t="s">
        <v>101</v>
      </c>
      <c r="M6" t="s">
        <v>90</v>
      </c>
    </row>
    <row r="7" spans="1:26" x14ac:dyDescent="0.2">
      <c r="A7" s="82">
        <v>25</v>
      </c>
      <c r="B7" s="13">
        <v>0.36520000000000002</v>
      </c>
      <c r="C7" s="14">
        <v>0.3614</v>
      </c>
      <c r="D7" s="15">
        <v>0.35859999999999997</v>
      </c>
      <c r="E7" s="86">
        <f t="shared" si="0"/>
        <v>0.14563333333333334</v>
      </c>
      <c r="F7" s="86">
        <f t="shared" si="0"/>
        <v>0.14183333333333331</v>
      </c>
      <c r="G7" s="86">
        <f t="shared" si="0"/>
        <v>0.13903333333333329</v>
      </c>
      <c r="H7" s="94">
        <f t="shared" si="1"/>
        <v>0.14216666666666664</v>
      </c>
      <c r="I7" s="77" t="s">
        <v>68</v>
      </c>
      <c r="J7">
        <v>228</v>
      </c>
      <c r="K7">
        <v>1</v>
      </c>
      <c r="L7" s="122" t="s">
        <v>102</v>
      </c>
      <c r="M7" s="77">
        <v>0.3095</v>
      </c>
      <c r="N7" s="77">
        <v>0.2994</v>
      </c>
      <c r="O7">
        <v>0.31009999999999999</v>
      </c>
      <c r="P7" s="2">
        <f>M7-$D$12</f>
        <v>8.993333333333331E-2</v>
      </c>
      <c r="Q7" s="3">
        <f t="shared" ref="P7:R11" si="2">N7-$D$12</f>
        <v>7.9833333333333312E-2</v>
      </c>
      <c r="R7" s="4">
        <f t="shared" si="2"/>
        <v>9.0533333333333299E-2</v>
      </c>
      <c r="S7" s="1">
        <f>AVERAGE(P7:R7)</f>
        <v>8.6766666666666645E-2</v>
      </c>
      <c r="T7">
        <v>5.7999999999999996E-3</v>
      </c>
      <c r="U7">
        <f>S7/T7</f>
        <v>14.959770114942526</v>
      </c>
      <c r="V7">
        <f>U7*50</f>
        <v>747.98850574712628</v>
      </c>
      <c r="W7">
        <f>V7*5</f>
        <v>3739.9425287356316</v>
      </c>
      <c r="X7">
        <v>14.6999999999998</v>
      </c>
      <c r="Y7">
        <f>W7/X7</f>
        <v>254.41785909766548</v>
      </c>
    </row>
    <row r="8" spans="1:26" x14ac:dyDescent="0.2">
      <c r="A8" s="82">
        <v>12.5</v>
      </c>
      <c r="B8" s="13">
        <v>0.29399999999999998</v>
      </c>
      <c r="C8" s="14">
        <v>0.29520000000000002</v>
      </c>
      <c r="D8" s="15">
        <v>0.29060000000000002</v>
      </c>
      <c r="E8" s="86">
        <f t="shared" si="0"/>
        <v>7.4433333333333296E-2</v>
      </c>
      <c r="F8" s="86">
        <f t="shared" si="0"/>
        <v>7.563333333333333E-2</v>
      </c>
      <c r="G8" s="86">
        <f t="shared" si="0"/>
        <v>7.1033333333333337E-2</v>
      </c>
      <c r="H8" s="86">
        <f t="shared" si="1"/>
        <v>7.3699999999999988E-2</v>
      </c>
      <c r="J8">
        <v>233</v>
      </c>
      <c r="K8">
        <v>2</v>
      </c>
      <c r="L8" s="122" t="s">
        <v>101</v>
      </c>
      <c r="M8" s="77">
        <v>0.28670000000000001</v>
      </c>
      <c r="N8" s="77">
        <v>0.29630000000000001</v>
      </c>
      <c r="O8">
        <v>0.29759999999999998</v>
      </c>
      <c r="P8" s="5">
        <f>M8-$D$12</f>
        <v>6.7133333333333323E-2</v>
      </c>
      <c r="Q8" s="6">
        <f t="shared" si="2"/>
        <v>7.673333333333332E-2</v>
      </c>
      <c r="R8" s="7">
        <f t="shared" si="2"/>
        <v>7.8033333333333288E-2</v>
      </c>
      <c r="S8" s="1">
        <f>AVERAGE(P8:R8)</f>
        <v>7.3966666666666639E-2</v>
      </c>
      <c r="T8">
        <v>5.7999999999999996E-3</v>
      </c>
      <c r="U8">
        <f>S8/T8</f>
        <v>12.752873563218387</v>
      </c>
      <c r="V8">
        <f>U8*50</f>
        <v>637.64367816091931</v>
      </c>
      <c r="W8">
        <f>V8*5</f>
        <v>3188.2183908045963</v>
      </c>
      <c r="X8">
        <v>13.399999999999636</v>
      </c>
      <c r="Y8">
        <f>W8/X8</f>
        <v>237.92674558243903</v>
      </c>
      <c r="Z8" s="14"/>
    </row>
    <row r="9" spans="1:26" x14ac:dyDescent="0.2">
      <c r="A9" s="82">
        <v>6.25</v>
      </c>
      <c r="B9" s="13">
        <v>0.25779999999999997</v>
      </c>
      <c r="C9" s="14">
        <v>0.25890000000000002</v>
      </c>
      <c r="D9" s="15">
        <v>0.25469999999999998</v>
      </c>
      <c r="E9" s="86">
        <f>B9-$D$12</f>
        <v>3.8233333333333286E-2</v>
      </c>
      <c r="F9" s="86">
        <f t="shared" si="0"/>
        <v>3.9333333333333331E-2</v>
      </c>
      <c r="G9" s="86">
        <f t="shared" si="0"/>
        <v>3.5133333333333294E-2</v>
      </c>
      <c r="H9" s="86">
        <f t="shared" si="1"/>
        <v>3.7566666666666637E-2</v>
      </c>
      <c r="J9">
        <v>238</v>
      </c>
      <c r="K9">
        <v>2</v>
      </c>
      <c r="L9" s="122" t="s">
        <v>102</v>
      </c>
      <c r="M9" s="77">
        <v>0.26390000000000002</v>
      </c>
      <c r="N9" s="77">
        <v>0.26569999999999999</v>
      </c>
      <c r="O9">
        <v>0.26729999999999998</v>
      </c>
      <c r="P9" s="5">
        <f t="shared" si="2"/>
        <v>4.4333333333333336E-2</v>
      </c>
      <c r="Q9" s="6">
        <f t="shared" si="2"/>
        <v>4.6133333333333304E-2</v>
      </c>
      <c r="R9" s="7">
        <f t="shared" si="2"/>
        <v>4.7733333333333294E-2</v>
      </c>
      <c r="S9" s="1">
        <f>AVERAGE(P9:R9)</f>
        <v>4.6066666666666645E-2</v>
      </c>
      <c r="T9">
        <v>5.7999999999999996E-3</v>
      </c>
      <c r="U9">
        <f>S9/T9</f>
        <v>7.9425287356321803</v>
      </c>
      <c r="V9">
        <f>U9*50</f>
        <v>397.12643678160902</v>
      </c>
      <c r="W9">
        <f>V9*5</f>
        <v>1985.6321839080451</v>
      </c>
      <c r="X9">
        <v>13</v>
      </c>
      <c r="Y9">
        <f>W9/X9</f>
        <v>152.74093722369577</v>
      </c>
      <c r="Z9" s="14"/>
    </row>
    <row r="10" spans="1:26" x14ac:dyDescent="0.2">
      <c r="A10" s="82">
        <v>3.125</v>
      </c>
      <c r="B10" s="13">
        <v>0.24940000000000001</v>
      </c>
      <c r="C10" s="14">
        <v>0.2389</v>
      </c>
      <c r="D10" s="15">
        <v>0.2382</v>
      </c>
      <c r="E10" s="86">
        <f t="shared" si="0"/>
        <v>2.9833333333333323E-2</v>
      </c>
      <c r="F10" s="86">
        <f t="shared" si="0"/>
        <v>1.9333333333333313E-2</v>
      </c>
      <c r="G10" s="86">
        <f t="shared" si="0"/>
        <v>1.8633333333333307E-2</v>
      </c>
      <c r="H10" s="86">
        <f t="shared" si="1"/>
        <v>2.2599999999999981E-2</v>
      </c>
      <c r="J10">
        <v>243</v>
      </c>
      <c r="K10">
        <v>3</v>
      </c>
      <c r="L10" s="122" t="s">
        <v>101</v>
      </c>
      <c r="M10" s="77">
        <v>0.2727</v>
      </c>
      <c r="N10" s="77">
        <v>0.27239999999999998</v>
      </c>
      <c r="O10">
        <v>0.2767</v>
      </c>
      <c r="P10" s="5">
        <f t="shared" si="2"/>
        <v>5.313333333333331E-2</v>
      </c>
      <c r="Q10" s="6">
        <f t="shared" si="2"/>
        <v>5.2833333333333288E-2</v>
      </c>
      <c r="R10" s="7">
        <f>O10-$D$12</f>
        <v>5.7133333333333314E-2</v>
      </c>
      <c r="S10" s="1">
        <f>AVERAGE(P10:R10)</f>
        <v>5.436666666666664E-2</v>
      </c>
      <c r="T10">
        <v>5.7999999999999996E-3</v>
      </c>
      <c r="U10">
        <f>S10/T10</f>
        <v>9.3735632183908013</v>
      </c>
      <c r="V10">
        <f>U10*50</f>
        <v>468.67816091954006</v>
      </c>
      <c r="W10">
        <f>V10*5</f>
        <v>2343.3908045977005</v>
      </c>
      <c r="X10">
        <v>14.599999999999454</v>
      </c>
      <c r="Y10">
        <f>W10/X10</f>
        <v>160.50621949299918</v>
      </c>
      <c r="Z10" s="14"/>
    </row>
    <row r="11" spans="1:26" x14ac:dyDescent="0.2">
      <c r="A11" s="82">
        <v>0</v>
      </c>
      <c r="B11" s="16">
        <v>0.22020000000000001</v>
      </c>
      <c r="C11" s="17">
        <v>0.223</v>
      </c>
      <c r="D11" s="89">
        <v>0.2155</v>
      </c>
      <c r="E11" s="86">
        <f t="shared" si="0"/>
        <v>6.3333333333331909E-4</v>
      </c>
      <c r="F11" s="86">
        <f t="shared" si="0"/>
        <v>3.433333333333316E-3</v>
      </c>
      <c r="G11" s="86">
        <f>D11-$D$12</f>
        <v>-4.0666666666666906E-3</v>
      </c>
      <c r="H11" s="86">
        <f t="shared" si="1"/>
        <v>-1.8503717077085941E-17</v>
      </c>
      <c r="J11">
        <v>248</v>
      </c>
      <c r="K11">
        <v>3</v>
      </c>
      <c r="L11" s="122" t="s">
        <v>102</v>
      </c>
      <c r="M11" s="77">
        <v>0.34</v>
      </c>
      <c r="N11" s="77">
        <v>0.35830000000000001</v>
      </c>
      <c r="O11">
        <v>0.35539999999999999</v>
      </c>
      <c r="P11" s="8">
        <f t="shared" si="2"/>
        <v>0.12043333333333334</v>
      </c>
      <c r="Q11" s="9">
        <f t="shared" si="2"/>
        <v>0.13873333333333332</v>
      </c>
      <c r="R11" s="10">
        <f t="shared" si="2"/>
        <v>0.13583333333333331</v>
      </c>
      <c r="S11" s="1">
        <f>AVERAGE(P11:R11)</f>
        <v>0.13166666666666665</v>
      </c>
      <c r="T11">
        <v>5.7999999999999996E-3</v>
      </c>
      <c r="U11">
        <f>S11/T11</f>
        <v>22.701149425287355</v>
      </c>
      <c r="V11">
        <f>U11*50</f>
        <v>1135.0574712643677</v>
      </c>
      <c r="W11">
        <f>V11*5</f>
        <v>5675.2873563218382</v>
      </c>
      <c r="X11">
        <v>18.5</v>
      </c>
      <c r="Y11">
        <f>W11/X11</f>
        <v>306.77228953091014</v>
      </c>
      <c r="Z11" s="14"/>
    </row>
    <row r="12" spans="1:26" x14ac:dyDescent="0.2">
      <c r="A12" s="82"/>
      <c r="B12" s="82" t="s">
        <v>64</v>
      </c>
      <c r="C12" s="82"/>
      <c r="D12" s="86">
        <f>AVERAGE(B11:D11)</f>
        <v>0.21956666666666669</v>
      </c>
      <c r="E12" s="82"/>
      <c r="F12" s="82"/>
      <c r="G12" s="82"/>
      <c r="H12" s="82"/>
      <c r="M12" s="77"/>
      <c r="N12" s="77"/>
      <c r="Z12" s="14"/>
    </row>
    <row r="13" spans="1:26" x14ac:dyDescent="0.2">
      <c r="I13" s="77" t="s">
        <v>67</v>
      </c>
      <c r="J13">
        <v>224</v>
      </c>
      <c r="K13">
        <v>1</v>
      </c>
      <c r="L13" s="122" t="s">
        <v>101</v>
      </c>
      <c r="M13" s="77">
        <v>0.31509999999999999</v>
      </c>
      <c r="N13" s="77">
        <v>0.32169999999999999</v>
      </c>
      <c r="O13">
        <v>0.31990000000000002</v>
      </c>
      <c r="P13" s="2">
        <f t="shared" ref="P13:P18" si="3">M13-$D$12</f>
        <v>9.5533333333333303E-2</v>
      </c>
      <c r="Q13" s="3">
        <f t="shared" ref="Q13:Q18" si="4">N13-$D$12</f>
        <v>0.1021333333333333</v>
      </c>
      <c r="R13" s="4">
        <f t="shared" ref="R13:R18" si="5">O13-$D$12</f>
        <v>0.10033333333333333</v>
      </c>
      <c r="S13" s="1">
        <f t="shared" ref="S13:S18" si="6">AVERAGE(P13:R13)</f>
        <v>9.9333333333333315E-2</v>
      </c>
      <c r="T13">
        <v>5.7999999999999996E-3</v>
      </c>
      <c r="U13">
        <f t="shared" ref="U13:U18" si="7">S13/T13</f>
        <v>17.126436781609193</v>
      </c>
      <c r="V13">
        <f t="shared" ref="V13:V18" si="8">U13*50</f>
        <v>856.32183908045965</v>
      </c>
      <c r="W13">
        <f t="shared" ref="W13:W18" si="9">V13*5</f>
        <v>4281.6091954022986</v>
      </c>
      <c r="X13">
        <v>20.700000000000728</v>
      </c>
      <c r="Y13">
        <f t="shared" ref="Y13:Y18" si="10">W13/X13</f>
        <v>206.84102393247093</v>
      </c>
      <c r="Z13" s="14"/>
    </row>
    <row r="14" spans="1:26" x14ac:dyDescent="0.2">
      <c r="I14" s="77" t="s">
        <v>68</v>
      </c>
      <c r="J14">
        <v>229</v>
      </c>
      <c r="K14">
        <v>1</v>
      </c>
      <c r="L14" s="122" t="s">
        <v>102</v>
      </c>
      <c r="M14" s="77">
        <v>0.35299999999999998</v>
      </c>
      <c r="N14" s="77">
        <v>0.3528</v>
      </c>
      <c r="O14">
        <v>0.36199999999999999</v>
      </c>
      <c r="P14" s="5">
        <f t="shared" si="3"/>
        <v>0.13343333333333329</v>
      </c>
      <c r="Q14" s="6">
        <f t="shared" si="4"/>
        <v>0.13323333333333331</v>
      </c>
      <c r="R14" s="7">
        <f t="shared" si="5"/>
        <v>0.1424333333333333</v>
      </c>
      <c r="S14" s="1">
        <f t="shared" si="6"/>
        <v>0.13636666666666664</v>
      </c>
      <c r="T14">
        <v>5.7999999999999996E-3</v>
      </c>
      <c r="U14">
        <f t="shared" si="7"/>
        <v>23.511494252873561</v>
      </c>
      <c r="V14">
        <f t="shared" si="8"/>
        <v>1175.5747126436781</v>
      </c>
      <c r="W14">
        <f t="shared" si="9"/>
        <v>5877.8735632183907</v>
      </c>
      <c r="X14">
        <v>18.699999999999818</v>
      </c>
      <c r="Y14">
        <f t="shared" si="10"/>
        <v>314.32478947692232</v>
      </c>
      <c r="Z14" s="14"/>
    </row>
    <row r="15" spans="1:26" x14ac:dyDescent="0.2">
      <c r="J15">
        <v>234</v>
      </c>
      <c r="K15">
        <v>2</v>
      </c>
      <c r="L15" s="122" t="s">
        <v>101</v>
      </c>
      <c r="M15" s="77">
        <v>0.34489999999999998</v>
      </c>
      <c r="N15" s="77">
        <v>0.35170000000000001</v>
      </c>
      <c r="O15">
        <v>0.35149999999999998</v>
      </c>
      <c r="P15" s="5">
        <f t="shared" si="3"/>
        <v>0.1253333333333333</v>
      </c>
      <c r="Q15" s="6">
        <f>N15-$D$12</f>
        <v>0.13213333333333332</v>
      </c>
      <c r="R15" s="7">
        <f t="shared" si="5"/>
        <v>0.13193333333333329</v>
      </c>
      <c r="S15" s="1">
        <f t="shared" si="6"/>
        <v>0.12979999999999997</v>
      </c>
      <c r="T15">
        <v>5.7999999999999996E-3</v>
      </c>
      <c r="U15">
        <f t="shared" si="7"/>
        <v>22.379310344827584</v>
      </c>
      <c r="V15">
        <f t="shared" si="8"/>
        <v>1118.9655172413791</v>
      </c>
      <c r="W15">
        <f t="shared" si="9"/>
        <v>5594.8275862068949</v>
      </c>
      <c r="X15">
        <v>20.800000000000182</v>
      </c>
      <c r="Y15">
        <f t="shared" si="10"/>
        <v>268.98209549071373</v>
      </c>
      <c r="Z15" s="14"/>
    </row>
    <row r="16" spans="1:26" x14ac:dyDescent="0.2">
      <c r="J16">
        <v>239</v>
      </c>
      <c r="K16">
        <v>2</v>
      </c>
      <c r="L16" s="122" t="s">
        <v>102</v>
      </c>
      <c r="M16" s="77">
        <v>0.28349999999999997</v>
      </c>
      <c r="N16" s="77">
        <v>0.28610000000000002</v>
      </c>
      <c r="O16">
        <v>0.28410000000000002</v>
      </c>
      <c r="P16" s="5">
        <f t="shared" si="3"/>
        <v>6.3933333333333286E-2</v>
      </c>
      <c r="Q16" s="6">
        <f t="shared" si="4"/>
        <v>6.6533333333333333E-2</v>
      </c>
      <c r="R16" s="7">
        <f t="shared" si="5"/>
        <v>6.4533333333333331E-2</v>
      </c>
      <c r="S16" s="1">
        <f t="shared" si="6"/>
        <v>6.4999999999999988E-2</v>
      </c>
      <c r="T16">
        <v>5.7999999999999996E-3</v>
      </c>
      <c r="U16">
        <f t="shared" si="7"/>
        <v>11.206896551724137</v>
      </c>
      <c r="V16">
        <f t="shared" si="8"/>
        <v>560.34482758620686</v>
      </c>
      <c r="W16">
        <f t="shared" si="9"/>
        <v>2801.7241379310344</v>
      </c>
      <c r="X16">
        <v>18.5</v>
      </c>
      <c r="Y16">
        <f t="shared" si="10"/>
        <v>151.44454799627212</v>
      </c>
      <c r="Z16" s="14"/>
    </row>
    <row r="17" spans="1:26" x14ac:dyDescent="0.2">
      <c r="J17">
        <v>244</v>
      </c>
      <c r="K17">
        <v>3</v>
      </c>
      <c r="L17" s="122" t="s">
        <v>101</v>
      </c>
      <c r="M17" s="77">
        <v>0.33779999999999999</v>
      </c>
      <c r="N17" s="77">
        <v>0.34200000000000003</v>
      </c>
      <c r="O17">
        <v>0.3498</v>
      </c>
      <c r="P17" s="5">
        <f t="shared" si="3"/>
        <v>0.1182333333333333</v>
      </c>
      <c r="Q17" s="6">
        <f t="shared" si="4"/>
        <v>0.12243333333333334</v>
      </c>
      <c r="R17" s="7">
        <f t="shared" si="5"/>
        <v>0.13023333333333331</v>
      </c>
      <c r="S17" s="1">
        <f t="shared" si="6"/>
        <v>0.12363333333333332</v>
      </c>
      <c r="T17">
        <v>5.7999999999999996E-3</v>
      </c>
      <c r="U17">
        <f t="shared" si="7"/>
        <v>21.316091954022987</v>
      </c>
      <c r="V17">
        <f t="shared" si="8"/>
        <v>1065.8045977011493</v>
      </c>
      <c r="W17">
        <f t="shared" si="9"/>
        <v>5329.022988505747</v>
      </c>
      <c r="X17">
        <v>19</v>
      </c>
      <c r="Y17">
        <f t="shared" si="10"/>
        <v>280.4748941318814</v>
      </c>
      <c r="Z17" s="14"/>
    </row>
    <row r="18" spans="1:26" x14ac:dyDescent="0.2">
      <c r="J18">
        <v>249</v>
      </c>
      <c r="K18">
        <v>3</v>
      </c>
      <c r="L18" s="122" t="s">
        <v>102</v>
      </c>
      <c r="M18">
        <v>0.31669999999999998</v>
      </c>
      <c r="N18">
        <v>0.31879999999999997</v>
      </c>
      <c r="O18">
        <v>0.32119999999999999</v>
      </c>
      <c r="P18" s="8">
        <f t="shared" si="3"/>
        <v>9.7133333333333294E-2</v>
      </c>
      <c r="Q18" s="9">
        <f t="shared" si="4"/>
        <v>9.9233333333333285E-2</v>
      </c>
      <c r="R18" s="10">
        <f t="shared" si="5"/>
        <v>0.1016333333333333</v>
      </c>
      <c r="S18" s="1">
        <f t="shared" si="6"/>
        <v>9.9333333333333287E-2</v>
      </c>
      <c r="T18">
        <v>5.7999999999999996E-3</v>
      </c>
      <c r="U18">
        <f t="shared" si="7"/>
        <v>17.12643678160919</v>
      </c>
      <c r="V18">
        <f t="shared" si="8"/>
        <v>856.32183908045954</v>
      </c>
      <c r="W18">
        <f t="shared" si="9"/>
        <v>4281.6091954022977</v>
      </c>
      <c r="X18">
        <v>19.3</v>
      </c>
      <c r="Y18">
        <f t="shared" si="10"/>
        <v>221.84503603120712</v>
      </c>
      <c r="Z18" s="14"/>
    </row>
    <row r="19" spans="1:26" x14ac:dyDescent="0.2">
      <c r="Z19" s="14"/>
    </row>
    <row r="20" spans="1:26" x14ac:dyDescent="0.2">
      <c r="O20" s="14"/>
      <c r="P20" s="92"/>
      <c r="Q20" s="92"/>
      <c r="Z20" s="14"/>
    </row>
    <row r="21" spans="1:26" x14ac:dyDescent="0.2">
      <c r="O21" s="14"/>
      <c r="P21" s="91"/>
      <c r="Q21" s="91"/>
      <c r="Z21" s="14"/>
    </row>
    <row r="22" spans="1:26" x14ac:dyDescent="0.2">
      <c r="O22" s="14"/>
      <c r="P22" s="91"/>
      <c r="Q22" s="91"/>
      <c r="Z22" s="14"/>
    </row>
    <row r="23" spans="1:26" x14ac:dyDescent="0.2">
      <c r="O23" s="14"/>
      <c r="P23" s="14"/>
      <c r="Q23" s="14"/>
      <c r="Z23" s="14"/>
    </row>
    <row r="24" spans="1:26" x14ac:dyDescent="0.2">
      <c r="O24" s="14"/>
      <c r="P24" s="14"/>
      <c r="Q24" s="14"/>
      <c r="Z24" s="14"/>
    </row>
    <row r="25" spans="1:26" x14ac:dyDescent="0.2">
      <c r="Z25" s="14"/>
    </row>
    <row r="26" spans="1:26" x14ac:dyDescent="0.2">
      <c r="Z26" s="14"/>
    </row>
    <row r="27" spans="1:26" x14ac:dyDescent="0.2">
      <c r="Z27" s="14"/>
    </row>
    <row r="28" spans="1:26" x14ac:dyDescent="0.2">
      <c r="Z28" s="14"/>
    </row>
    <row r="29" spans="1:26" x14ac:dyDescent="0.2">
      <c r="Z29" s="14"/>
    </row>
    <row r="30" spans="1:26" x14ac:dyDescent="0.2">
      <c r="Z30" s="14"/>
    </row>
    <row r="31" spans="1:26" x14ac:dyDescent="0.2">
      <c r="Z31" s="14"/>
    </row>
    <row r="32" spans="1:26" x14ac:dyDescent="0.2">
      <c r="A32" s="115" t="s">
        <v>81</v>
      </c>
      <c r="B32" s="82"/>
      <c r="C32" s="82"/>
      <c r="D32" s="82"/>
      <c r="E32" s="82"/>
      <c r="F32" s="82"/>
      <c r="G32" s="82"/>
      <c r="H32" s="82"/>
      <c r="Z32" s="14"/>
    </row>
    <row r="33" spans="1:26" ht="25.5" x14ac:dyDescent="0.2">
      <c r="A33" s="83" t="s">
        <v>60</v>
      </c>
      <c r="B33" s="82" t="s">
        <v>61</v>
      </c>
      <c r="C33" s="82"/>
      <c r="D33" s="82"/>
      <c r="E33" s="82" t="s">
        <v>62</v>
      </c>
      <c r="F33" s="82"/>
      <c r="G33" s="82"/>
      <c r="H33" s="82" t="s">
        <v>63</v>
      </c>
      <c r="V33" t="s">
        <v>86</v>
      </c>
      <c r="Z33" s="14"/>
    </row>
    <row r="34" spans="1:26" x14ac:dyDescent="0.2">
      <c r="A34" s="84"/>
      <c r="B34" s="85"/>
      <c r="C34" s="85"/>
      <c r="D34" s="85"/>
      <c r="E34" s="86"/>
      <c r="F34" s="86"/>
      <c r="G34" s="86"/>
      <c r="H34" s="87"/>
      <c r="Z34" s="14"/>
    </row>
    <row r="35" spans="1:26" x14ac:dyDescent="0.2">
      <c r="A35" s="82">
        <v>50</v>
      </c>
      <c r="B35">
        <v>0.45</v>
      </c>
      <c r="C35">
        <v>0.43120000000000003</v>
      </c>
      <c r="D35">
        <v>0.42220000000000002</v>
      </c>
      <c r="E35" s="86">
        <f t="shared" ref="E35:E40" si="11">B35-$D$41</f>
        <v>0.23156666666666667</v>
      </c>
      <c r="F35" s="86">
        <f t="shared" ref="F35:F40" si="12">C35-$D$41</f>
        <v>0.21276666666666669</v>
      </c>
      <c r="G35" s="86">
        <f t="shared" ref="G35:G40" si="13">D35-$D$41</f>
        <v>0.20376666666666668</v>
      </c>
      <c r="H35" s="86">
        <f t="shared" ref="H35:H40" si="14">AVERAGE(E35:G35)</f>
        <v>0.21603333333333333</v>
      </c>
      <c r="I35" s="122" t="s">
        <v>107</v>
      </c>
      <c r="J35">
        <v>225</v>
      </c>
      <c r="K35">
        <v>1</v>
      </c>
      <c r="L35" s="122" t="s">
        <v>101</v>
      </c>
      <c r="M35">
        <v>0.31209999999999999</v>
      </c>
      <c r="N35">
        <v>0.30659999999999998</v>
      </c>
      <c r="O35">
        <v>0.3044</v>
      </c>
      <c r="P35" s="2">
        <f t="shared" ref="P35:P40" si="15">M35-$D$41</f>
        <v>9.3666666666666648E-2</v>
      </c>
      <c r="Q35" s="3">
        <f t="shared" ref="Q35:Q40" si="16">N35-$D$41</f>
        <v>8.8166666666666643E-2</v>
      </c>
      <c r="R35" s="4">
        <f t="shared" ref="R35:R40" si="17">O35-$D$41</f>
        <v>8.5966666666666663E-2</v>
      </c>
      <c r="S35" s="1">
        <f t="shared" ref="S35:S40" si="18">AVERAGE(P35:R35)</f>
        <v>8.9266666666666647E-2</v>
      </c>
      <c r="T35">
        <v>5.3E-3</v>
      </c>
      <c r="U35">
        <f t="shared" ref="U35:U40" si="19">S35/T35</f>
        <v>16.842767295597479</v>
      </c>
      <c r="V35">
        <f t="shared" ref="V35:V40" si="20">U35*40</f>
        <v>673.7106918238992</v>
      </c>
      <c r="W35">
        <f t="shared" ref="W35:W40" si="21">V35*5</f>
        <v>3368.553459119496</v>
      </c>
      <c r="X35">
        <v>20.099999999999454</v>
      </c>
      <c r="Y35">
        <f t="shared" ref="Y35:Y40" si="22">W35/X35</f>
        <v>167.58972433430785</v>
      </c>
      <c r="Z35" s="14"/>
    </row>
    <row r="36" spans="1:26" x14ac:dyDescent="0.2">
      <c r="A36" s="82">
        <v>25</v>
      </c>
      <c r="B36">
        <v>0.3473</v>
      </c>
      <c r="C36">
        <v>0.34710000000000002</v>
      </c>
      <c r="D36">
        <v>0.35139999999999999</v>
      </c>
      <c r="E36" s="86">
        <f t="shared" si="11"/>
        <v>0.12886666666666666</v>
      </c>
      <c r="F36" s="86">
        <f>C36-$D$41</f>
        <v>0.12866666666666668</v>
      </c>
      <c r="G36" s="86">
        <f t="shared" si="13"/>
        <v>0.13296666666666665</v>
      </c>
      <c r="H36" s="86">
        <f t="shared" si="14"/>
        <v>0.13016666666666665</v>
      </c>
      <c r="I36" s="90" t="s">
        <v>84</v>
      </c>
      <c r="J36">
        <v>230</v>
      </c>
      <c r="K36">
        <v>1</v>
      </c>
      <c r="L36" s="122" t="s">
        <v>102</v>
      </c>
      <c r="M36">
        <v>0.37009999999999998</v>
      </c>
      <c r="N36">
        <v>0.37130000000000002</v>
      </c>
      <c r="O36">
        <v>0.38069999999999998</v>
      </c>
      <c r="P36" s="5">
        <f t="shared" si="15"/>
        <v>0.15166666666666664</v>
      </c>
      <c r="Q36" s="6">
        <f t="shared" si="16"/>
        <v>0.15286666666666668</v>
      </c>
      <c r="R36" s="7">
        <f t="shared" si="17"/>
        <v>0.16226666666666664</v>
      </c>
      <c r="S36" s="1">
        <f t="shared" si="18"/>
        <v>0.15559999999999999</v>
      </c>
      <c r="T36">
        <v>5.3E-3</v>
      </c>
      <c r="U36">
        <f t="shared" si="19"/>
        <v>29.358490566037734</v>
      </c>
      <c r="V36">
        <f t="shared" si="20"/>
        <v>1174.3396226415093</v>
      </c>
      <c r="W36">
        <f t="shared" si="21"/>
        <v>5871.6981132075471</v>
      </c>
      <c r="X36">
        <v>21.800000000000182</v>
      </c>
      <c r="Y36">
        <f t="shared" si="22"/>
        <v>269.34395014713294</v>
      </c>
      <c r="Z36" s="14"/>
    </row>
    <row r="37" spans="1:26" x14ac:dyDescent="0.2">
      <c r="A37" s="82">
        <v>12.5</v>
      </c>
      <c r="B37">
        <v>0.28949999999999998</v>
      </c>
      <c r="C37">
        <v>0.28739999999999999</v>
      </c>
      <c r="D37">
        <v>0.28910000000000002</v>
      </c>
      <c r="E37" s="86">
        <f t="shared" si="11"/>
        <v>7.1066666666666639E-2</v>
      </c>
      <c r="F37" s="86">
        <f t="shared" si="12"/>
        <v>6.8966666666666648E-2</v>
      </c>
      <c r="G37" s="86">
        <f t="shared" si="13"/>
        <v>7.0666666666666683E-2</v>
      </c>
      <c r="H37" s="86">
        <f t="shared" si="14"/>
        <v>7.0233333333333328E-2</v>
      </c>
      <c r="I37" s="90" t="s">
        <v>85</v>
      </c>
      <c r="J37">
        <v>235</v>
      </c>
      <c r="K37">
        <v>2</v>
      </c>
      <c r="L37" s="122" t="s">
        <v>101</v>
      </c>
      <c r="M37">
        <v>0.30959999999999999</v>
      </c>
      <c r="N37">
        <v>0.2772</v>
      </c>
      <c r="O37">
        <v>0.33860000000000001</v>
      </c>
      <c r="P37" s="5">
        <f t="shared" si="15"/>
        <v>9.1166666666666646E-2</v>
      </c>
      <c r="Q37" s="6">
        <f t="shared" si="16"/>
        <v>5.8766666666666662E-2</v>
      </c>
      <c r="R37" s="7">
        <f t="shared" si="17"/>
        <v>0.12016666666666667</v>
      </c>
      <c r="S37" s="1">
        <f t="shared" si="18"/>
        <v>9.003333333333334E-2</v>
      </c>
      <c r="T37">
        <v>5.3E-3</v>
      </c>
      <c r="U37">
        <f t="shared" si="19"/>
        <v>16.987421383647799</v>
      </c>
      <c r="V37">
        <f t="shared" si="20"/>
        <v>679.49685534591197</v>
      </c>
      <c r="W37">
        <f t="shared" si="21"/>
        <v>3397.48427672956</v>
      </c>
      <c r="X37">
        <v>19.700000000000728</v>
      </c>
      <c r="Y37">
        <f t="shared" si="22"/>
        <v>172.46113079844844</v>
      </c>
      <c r="Z37" s="14"/>
    </row>
    <row r="38" spans="1:26" x14ac:dyDescent="0.2">
      <c r="A38" s="82">
        <v>6.25</v>
      </c>
      <c r="B38">
        <v>0.25419999999999998</v>
      </c>
      <c r="C38">
        <v>0.25209999999999999</v>
      </c>
      <c r="D38">
        <v>0.25469999999999998</v>
      </c>
      <c r="E38" s="86">
        <f t="shared" si="11"/>
        <v>3.5766666666666641E-2</v>
      </c>
      <c r="F38" s="86">
        <f t="shared" si="12"/>
        <v>3.366666666666665E-2</v>
      </c>
      <c r="G38" s="86">
        <f>D38-$D$41</f>
        <v>3.6266666666666642E-2</v>
      </c>
      <c r="H38" s="86">
        <f t="shared" si="14"/>
        <v>3.5233333333333311E-2</v>
      </c>
      <c r="J38">
        <v>240</v>
      </c>
      <c r="K38">
        <v>2</v>
      </c>
      <c r="L38" s="122" t="s">
        <v>102</v>
      </c>
      <c r="M38">
        <v>0.313</v>
      </c>
      <c r="N38">
        <v>0.31879999999999997</v>
      </c>
      <c r="O38">
        <v>0.31280000000000002</v>
      </c>
      <c r="P38" s="5">
        <f t="shared" si="15"/>
        <v>9.456666666666666E-2</v>
      </c>
      <c r="Q38" s="6">
        <f t="shared" si="16"/>
        <v>0.10036666666666663</v>
      </c>
      <c r="R38" s="7">
        <f t="shared" si="17"/>
        <v>9.4366666666666682E-2</v>
      </c>
      <c r="S38" s="1">
        <f t="shared" si="18"/>
        <v>9.6433333333333329E-2</v>
      </c>
      <c r="T38">
        <v>5.3E-3</v>
      </c>
      <c r="U38">
        <f t="shared" si="19"/>
        <v>18.19496855345912</v>
      </c>
      <c r="V38">
        <f t="shared" si="20"/>
        <v>727.79874213836479</v>
      </c>
      <c r="W38">
        <f t="shared" si="21"/>
        <v>3638.9937106918242</v>
      </c>
      <c r="X38">
        <v>19</v>
      </c>
      <c r="Y38">
        <f t="shared" si="22"/>
        <v>191.5259847732539</v>
      </c>
      <c r="Z38" s="14"/>
    </row>
    <row r="39" spans="1:26" x14ac:dyDescent="0.2">
      <c r="A39" s="82">
        <v>3.125</v>
      </c>
      <c r="B39">
        <v>0.2369</v>
      </c>
      <c r="C39">
        <v>0.23849999999999999</v>
      </c>
      <c r="D39">
        <v>0.23649999999999999</v>
      </c>
      <c r="E39" s="86">
        <f t="shared" si="11"/>
        <v>1.8466666666666659E-2</v>
      </c>
      <c r="F39" s="86">
        <f t="shared" si="12"/>
        <v>2.0066666666666649E-2</v>
      </c>
      <c r="G39" s="86">
        <f t="shared" si="13"/>
        <v>1.8066666666666648E-2</v>
      </c>
      <c r="H39" s="86">
        <f t="shared" si="14"/>
        <v>1.8866666666666653E-2</v>
      </c>
      <c r="J39">
        <v>245</v>
      </c>
      <c r="K39">
        <v>3</v>
      </c>
      <c r="L39" s="122" t="s">
        <v>101</v>
      </c>
      <c r="M39">
        <v>0.32950000000000002</v>
      </c>
      <c r="N39">
        <v>0.35520000000000002</v>
      </c>
      <c r="O39">
        <v>0.33800000000000002</v>
      </c>
      <c r="P39" s="5">
        <f t="shared" si="15"/>
        <v>0.11106666666666667</v>
      </c>
      <c r="Q39" s="6">
        <f t="shared" si="16"/>
        <v>0.13676666666666668</v>
      </c>
      <c r="R39" s="7">
        <f t="shared" si="17"/>
        <v>0.11956666666666668</v>
      </c>
      <c r="S39" s="1">
        <f t="shared" si="18"/>
        <v>0.12246666666666668</v>
      </c>
      <c r="T39">
        <v>5.3E-3</v>
      </c>
      <c r="U39">
        <f t="shared" si="19"/>
        <v>23.106918238993714</v>
      </c>
      <c r="V39">
        <f t="shared" si="20"/>
        <v>924.27672955974856</v>
      </c>
      <c r="W39">
        <f t="shared" si="21"/>
        <v>4621.3836477987425</v>
      </c>
      <c r="X39">
        <v>20.699999999999818</v>
      </c>
      <c r="Y39">
        <f t="shared" si="22"/>
        <v>223.25524868593155</v>
      </c>
      <c r="Z39" s="14"/>
    </row>
    <row r="40" spans="1:26" x14ac:dyDescent="0.2">
      <c r="A40" s="82">
        <v>0</v>
      </c>
      <c r="B40">
        <v>0.21709999999999999</v>
      </c>
      <c r="C40">
        <v>0.21820000000000001</v>
      </c>
      <c r="D40">
        <v>0.22</v>
      </c>
      <c r="E40" s="86">
        <f t="shared" si="11"/>
        <v>-1.333333333333353E-3</v>
      </c>
      <c r="F40" s="86">
        <f t="shared" si="12"/>
        <v>-2.3333333333333539E-4</v>
      </c>
      <c r="G40" s="86">
        <f t="shared" si="13"/>
        <v>1.5666666666666607E-3</v>
      </c>
      <c r="H40" s="86">
        <f t="shared" si="14"/>
        <v>-9.2518585385429707E-18</v>
      </c>
      <c r="J40">
        <v>250</v>
      </c>
      <c r="K40">
        <v>3</v>
      </c>
      <c r="L40" s="122" t="s">
        <v>102</v>
      </c>
      <c r="M40">
        <v>0.33760000000000001</v>
      </c>
      <c r="N40">
        <v>0.34</v>
      </c>
      <c r="O40">
        <v>0.31459999999999999</v>
      </c>
      <c r="P40" s="8">
        <f t="shared" si="15"/>
        <v>0.11916666666666667</v>
      </c>
      <c r="Q40" s="9">
        <f t="shared" si="16"/>
        <v>0.12156666666666668</v>
      </c>
      <c r="R40" s="10">
        <f t="shared" si="17"/>
        <v>9.616666666666665E-2</v>
      </c>
      <c r="S40" s="1">
        <f t="shared" si="18"/>
        <v>0.1123</v>
      </c>
      <c r="T40">
        <v>5.3E-3</v>
      </c>
      <c r="U40">
        <f t="shared" si="19"/>
        <v>21.188679245283019</v>
      </c>
      <c r="V40">
        <f t="shared" si="20"/>
        <v>847.54716981132083</v>
      </c>
      <c r="W40">
        <f t="shared" si="21"/>
        <v>4237.7358490566039</v>
      </c>
      <c r="X40">
        <v>20.3</v>
      </c>
      <c r="Y40">
        <f t="shared" si="22"/>
        <v>208.75546054466028</v>
      </c>
      <c r="Z40" s="14"/>
    </row>
    <row r="41" spans="1:26" x14ac:dyDescent="0.2">
      <c r="A41" s="82"/>
      <c r="B41" s="82" t="s">
        <v>64</v>
      </c>
      <c r="C41" s="82"/>
      <c r="D41" s="86">
        <f>AVERAGE(B40:D40)</f>
        <v>0.21843333333333334</v>
      </c>
      <c r="E41" s="82"/>
      <c r="F41" s="82"/>
      <c r="G41" s="82"/>
      <c r="H41" s="82"/>
      <c r="Z41" s="14"/>
    </row>
    <row r="45" spans="1:26" x14ac:dyDescent="0.2">
      <c r="W45" s="93"/>
      <c r="X45" s="83"/>
    </row>
    <row r="46" spans="1:26" x14ac:dyDescent="0.2">
      <c r="V46" s="77"/>
      <c r="Y46" s="77"/>
    </row>
    <row r="47" spans="1:26" x14ac:dyDescent="0.2">
      <c r="V47" s="77"/>
      <c r="Y47" s="77"/>
    </row>
    <row r="48" spans="1:26" x14ac:dyDescent="0.2">
      <c r="V48" s="77"/>
      <c r="Y48" s="77"/>
    </row>
    <row r="60" spans="10:16" x14ac:dyDescent="0.2">
      <c r="J60" s="6"/>
      <c r="K60" s="6"/>
      <c r="L60" s="6"/>
      <c r="M60" s="6"/>
      <c r="N60" s="6"/>
      <c r="O60" s="6"/>
      <c r="P60" s="6"/>
    </row>
    <row r="61" spans="10:16" x14ac:dyDescent="0.2">
      <c r="J61" s="6"/>
      <c r="K61" s="6"/>
      <c r="L61" s="6"/>
      <c r="M61" s="6"/>
      <c r="N61" s="6"/>
      <c r="O61" s="6"/>
      <c r="P61" s="6"/>
    </row>
    <row r="62" spans="10:16" x14ac:dyDescent="0.2">
      <c r="J62" s="6"/>
      <c r="K62" s="6"/>
      <c r="L62" s="6"/>
      <c r="M62" s="6"/>
      <c r="N62" s="6"/>
      <c r="O62" s="6"/>
      <c r="P62" s="6"/>
    </row>
  </sheetData>
  <pageMargins left="0.7" right="0.7" top="0.75" bottom="0.75" header="0.3" footer="0.3"/>
  <pageSetup paperSize="9" scale="52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P38"/>
  <sheetViews>
    <sheetView workbookViewId="0">
      <selection activeCell="Q42" sqref="Q42"/>
    </sheetView>
  </sheetViews>
  <sheetFormatPr defaultRowHeight="12.75" x14ac:dyDescent="0.2"/>
  <sheetData>
    <row r="1" spans="1:42" x14ac:dyDescent="0.2">
      <c r="C1" t="s">
        <v>0</v>
      </c>
      <c r="D1" t="s">
        <v>0</v>
      </c>
      <c r="E1" t="s">
        <v>0</v>
      </c>
      <c r="F1" t="s">
        <v>0</v>
      </c>
      <c r="G1" t="s">
        <v>0</v>
      </c>
      <c r="H1" t="s">
        <v>0</v>
      </c>
      <c r="I1" t="s">
        <v>0</v>
      </c>
      <c r="J1" t="s">
        <v>0</v>
      </c>
      <c r="K1" t="s">
        <v>0</v>
      </c>
      <c r="L1" t="s">
        <v>0</v>
      </c>
      <c r="M1" t="s">
        <v>0</v>
      </c>
      <c r="N1" t="s">
        <v>0</v>
      </c>
      <c r="O1" t="s">
        <v>0</v>
      </c>
      <c r="P1" t="s">
        <v>0</v>
      </c>
      <c r="Q1" t="s">
        <v>0</v>
      </c>
      <c r="R1" t="s">
        <v>0</v>
      </c>
      <c r="S1" t="s">
        <v>0</v>
      </c>
      <c r="T1" t="s">
        <v>0</v>
      </c>
      <c r="U1" t="s">
        <v>0</v>
      </c>
      <c r="V1" t="s">
        <v>0</v>
      </c>
      <c r="W1" t="s">
        <v>0</v>
      </c>
      <c r="X1" t="s">
        <v>0</v>
      </c>
      <c r="Y1" t="s">
        <v>0</v>
      </c>
      <c r="Z1" t="s">
        <v>0</v>
      </c>
      <c r="AA1" t="s">
        <v>0</v>
      </c>
      <c r="AB1" t="s">
        <v>0</v>
      </c>
      <c r="AC1" t="s">
        <v>0</v>
      </c>
      <c r="AD1" t="s">
        <v>0</v>
      </c>
      <c r="AE1" t="s">
        <v>0</v>
      </c>
      <c r="AF1" t="s">
        <v>0</v>
      </c>
      <c r="AG1" t="s">
        <v>0</v>
      </c>
      <c r="AH1" t="s">
        <v>0</v>
      </c>
      <c r="AI1" t="s">
        <v>0</v>
      </c>
      <c r="AJ1" t="s">
        <v>0</v>
      </c>
      <c r="AK1" t="s">
        <v>0</v>
      </c>
      <c r="AL1" t="s">
        <v>0</v>
      </c>
      <c r="AM1" t="s">
        <v>0</v>
      </c>
      <c r="AN1" t="s">
        <v>0</v>
      </c>
      <c r="AO1" t="s">
        <v>0</v>
      </c>
      <c r="AP1" t="s">
        <v>0</v>
      </c>
    </row>
    <row r="2" spans="1:42" x14ac:dyDescent="0.2">
      <c r="A2" t="s">
        <v>1</v>
      </c>
    </row>
    <row r="4" spans="1:42" x14ac:dyDescent="0.2">
      <c r="A4" s="114" t="s">
        <v>91</v>
      </c>
    </row>
    <row r="6" spans="1:42" x14ac:dyDescent="0.2">
      <c r="A6" t="s">
        <v>47</v>
      </c>
      <c r="B6">
        <v>1</v>
      </c>
      <c r="C6">
        <v>2</v>
      </c>
      <c r="D6">
        <v>3</v>
      </c>
      <c r="E6">
        <v>4</v>
      </c>
      <c r="F6">
        <v>5</v>
      </c>
      <c r="G6">
        <v>6</v>
      </c>
      <c r="H6">
        <v>7</v>
      </c>
      <c r="I6">
        <v>8</v>
      </c>
      <c r="J6">
        <v>9</v>
      </c>
      <c r="K6">
        <v>10</v>
      </c>
      <c r="L6">
        <v>11</v>
      </c>
      <c r="M6">
        <v>12</v>
      </c>
    </row>
    <row r="7" spans="1:42" x14ac:dyDescent="0.2">
      <c r="A7" t="s">
        <v>3</v>
      </c>
      <c r="B7" s="1">
        <v>5.2400000000000002E-2</v>
      </c>
      <c r="C7" s="95">
        <v>5.21E-2</v>
      </c>
      <c r="D7" s="95">
        <v>5.2400000000000002E-2</v>
      </c>
      <c r="E7" s="95">
        <v>5.2400000000000002E-2</v>
      </c>
      <c r="F7" s="95">
        <v>5.1700000000000003E-2</v>
      </c>
      <c r="G7" s="95">
        <v>5.28E-2</v>
      </c>
      <c r="H7" s="95">
        <v>5.33E-2</v>
      </c>
      <c r="I7" s="95">
        <v>5.3400000000000003E-2</v>
      </c>
      <c r="J7" s="1">
        <v>5.2299999999999999E-2</v>
      </c>
      <c r="K7" s="1">
        <v>5.3199999999999997E-2</v>
      </c>
      <c r="L7" s="1">
        <v>5.1799999999999999E-2</v>
      </c>
      <c r="M7" s="1">
        <v>5.2200000000000003E-2</v>
      </c>
      <c r="N7" s="96" t="s">
        <v>92</v>
      </c>
    </row>
    <row r="8" spans="1:42" x14ac:dyDescent="0.2">
      <c r="A8" t="s">
        <v>16</v>
      </c>
      <c r="B8" s="1">
        <v>5.2299999999999999E-2</v>
      </c>
      <c r="C8" s="97">
        <v>0.2132</v>
      </c>
      <c r="D8" s="97">
        <v>0.23219999999999999</v>
      </c>
      <c r="E8" s="97">
        <v>0.25240000000000001</v>
      </c>
      <c r="F8" s="97">
        <v>0.29520000000000002</v>
      </c>
      <c r="G8" s="97">
        <v>0.35649999999999998</v>
      </c>
      <c r="H8" s="97">
        <v>0.46500000000000002</v>
      </c>
      <c r="I8" s="97">
        <v>0.45619999999999999</v>
      </c>
      <c r="J8" s="98">
        <v>0.31759999999999999</v>
      </c>
      <c r="K8" s="98">
        <v>0.30830000000000002</v>
      </c>
      <c r="L8" s="98">
        <v>0.31659999999999999</v>
      </c>
      <c r="M8" s="1">
        <v>5.2499999999999998E-2</v>
      </c>
      <c r="N8" s="78" t="s">
        <v>93</v>
      </c>
    </row>
    <row r="9" spans="1:42" x14ac:dyDescent="0.2">
      <c r="A9" t="s">
        <v>19</v>
      </c>
      <c r="B9" s="1">
        <v>5.1499999999999997E-2</v>
      </c>
      <c r="C9" s="99">
        <v>0.21199999999999999</v>
      </c>
      <c r="D9" s="99">
        <v>0.2379</v>
      </c>
      <c r="E9" s="99">
        <v>0.26050000000000001</v>
      </c>
      <c r="F9" s="99">
        <v>0.30159999999999998</v>
      </c>
      <c r="G9" s="99">
        <v>0.37219999999999998</v>
      </c>
      <c r="H9" s="99">
        <v>0.48559999999999998</v>
      </c>
      <c r="I9" s="99">
        <v>0.45950000000000002</v>
      </c>
      <c r="J9" s="98">
        <v>0.33829999999999999</v>
      </c>
      <c r="K9" s="98">
        <v>0.3039</v>
      </c>
      <c r="L9" s="98">
        <v>0.29809999999999998</v>
      </c>
      <c r="M9" s="1">
        <v>5.2400000000000002E-2</v>
      </c>
      <c r="N9" s="79" t="s">
        <v>87</v>
      </c>
    </row>
    <row r="10" spans="1:42" x14ac:dyDescent="0.2">
      <c r="A10" t="s">
        <v>22</v>
      </c>
      <c r="B10" s="1">
        <v>5.3600000000000002E-2</v>
      </c>
      <c r="C10" s="99">
        <v>0.21099999999999999</v>
      </c>
      <c r="D10" s="99">
        <v>0.23130000000000001</v>
      </c>
      <c r="E10" s="99">
        <v>0.2576</v>
      </c>
      <c r="F10" s="99">
        <v>0.2959</v>
      </c>
      <c r="G10" s="99">
        <v>0.3705</v>
      </c>
      <c r="H10" s="99">
        <v>0.47399999999999998</v>
      </c>
      <c r="I10" s="99">
        <v>0.46510000000000001</v>
      </c>
      <c r="J10" s="98">
        <v>0.24790000000000001</v>
      </c>
      <c r="K10" s="98">
        <v>0.2422</v>
      </c>
      <c r="L10" s="98">
        <v>0.2394</v>
      </c>
      <c r="M10" s="1">
        <v>5.3100000000000001E-2</v>
      </c>
      <c r="N10" s="100" t="s">
        <v>94</v>
      </c>
    </row>
    <row r="11" spans="1:42" x14ac:dyDescent="0.2">
      <c r="A11" t="s">
        <v>25</v>
      </c>
      <c r="B11" s="1">
        <v>5.2299999999999999E-2</v>
      </c>
      <c r="C11" s="99">
        <v>0.21029999999999999</v>
      </c>
      <c r="D11" s="99">
        <v>0.23319999999999999</v>
      </c>
      <c r="E11" s="99">
        <v>0.26119999999999999</v>
      </c>
      <c r="F11" s="99">
        <v>0.29430000000000001</v>
      </c>
      <c r="G11" s="99">
        <v>0.37190000000000001</v>
      </c>
      <c r="H11" s="99">
        <v>0.47539999999999999</v>
      </c>
      <c r="I11" s="99">
        <v>0.46760000000000002</v>
      </c>
      <c r="J11" s="98">
        <v>0.25559999999999999</v>
      </c>
      <c r="K11" s="98">
        <v>0.25490000000000002</v>
      </c>
      <c r="L11" s="98">
        <v>0.25650000000000001</v>
      </c>
      <c r="M11" s="1">
        <v>5.3199999999999997E-2</v>
      </c>
    </row>
    <row r="12" spans="1:42" x14ac:dyDescent="0.2">
      <c r="A12" t="s">
        <v>28</v>
      </c>
      <c r="B12" s="1">
        <v>5.2499999999999998E-2</v>
      </c>
      <c r="C12" s="1">
        <v>5.2400000000000002E-2</v>
      </c>
      <c r="D12" s="1">
        <v>5.2400000000000002E-2</v>
      </c>
      <c r="E12" s="1">
        <v>5.2999999999999999E-2</v>
      </c>
      <c r="F12" s="1">
        <v>5.2200000000000003E-2</v>
      </c>
      <c r="G12" s="1">
        <v>5.2200000000000003E-2</v>
      </c>
      <c r="H12" s="1">
        <v>5.2900000000000003E-2</v>
      </c>
      <c r="I12" s="1">
        <v>5.2499999999999998E-2</v>
      </c>
      <c r="J12" s="98">
        <v>0.29449999999999998</v>
      </c>
      <c r="K12" s="98">
        <v>0.29649999999999999</v>
      </c>
      <c r="L12" s="98">
        <v>0.29070000000000001</v>
      </c>
      <c r="M12" s="1">
        <v>5.2299999999999999E-2</v>
      </c>
    </row>
    <row r="13" spans="1:42" x14ac:dyDescent="0.2">
      <c r="A13" t="s">
        <v>31</v>
      </c>
      <c r="B13" s="1">
        <v>5.1999999999999998E-2</v>
      </c>
      <c r="C13" s="101">
        <v>0.2208</v>
      </c>
      <c r="D13" s="101">
        <v>0.2175</v>
      </c>
      <c r="E13" s="101">
        <v>0.2157</v>
      </c>
      <c r="F13" s="1">
        <v>5.2499999999999998E-2</v>
      </c>
      <c r="G13" s="1">
        <v>5.2999999999999999E-2</v>
      </c>
      <c r="H13" s="1">
        <v>5.2499999999999998E-2</v>
      </c>
      <c r="I13" s="1">
        <v>5.2699999999999997E-2</v>
      </c>
      <c r="J13" s="98">
        <v>0.31130000000000002</v>
      </c>
      <c r="K13" s="98">
        <v>0.30930000000000002</v>
      </c>
      <c r="L13" s="98">
        <v>0.31069999999999998</v>
      </c>
      <c r="M13" s="1">
        <v>5.2299999999999999E-2</v>
      </c>
    </row>
    <row r="14" spans="1:42" x14ac:dyDescent="0.2">
      <c r="A14" t="s">
        <v>34</v>
      </c>
      <c r="B14" s="1">
        <v>5.3199999999999997E-2</v>
      </c>
      <c r="C14" s="1">
        <v>5.16E-2</v>
      </c>
      <c r="D14" s="1">
        <v>5.16E-2</v>
      </c>
      <c r="E14" s="1">
        <v>5.5100000000000003E-2</v>
      </c>
      <c r="F14" s="1">
        <v>5.1700000000000003E-2</v>
      </c>
      <c r="G14" s="1">
        <v>5.1999999999999998E-2</v>
      </c>
      <c r="H14" s="1">
        <v>5.1499999999999997E-2</v>
      </c>
      <c r="I14" s="1">
        <v>5.1900000000000002E-2</v>
      </c>
      <c r="J14" s="1">
        <v>5.2600000000000001E-2</v>
      </c>
      <c r="K14" s="1">
        <v>5.33E-2</v>
      </c>
      <c r="L14" s="1">
        <v>5.1900000000000002E-2</v>
      </c>
      <c r="M14" s="1">
        <v>5.2900000000000003E-2</v>
      </c>
    </row>
    <row r="15" spans="1:42" x14ac:dyDescent="0.2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42" x14ac:dyDescent="0.2">
      <c r="A16" s="114" t="s">
        <v>95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8" spans="1:14" x14ac:dyDescent="0.2">
      <c r="A18" t="s">
        <v>47</v>
      </c>
      <c r="B18">
        <v>1</v>
      </c>
      <c r="C18">
        <v>2</v>
      </c>
      <c r="D18">
        <v>3</v>
      </c>
      <c r="E18">
        <v>4</v>
      </c>
      <c r="F18">
        <v>5</v>
      </c>
      <c r="G18">
        <v>6</v>
      </c>
      <c r="H18">
        <v>7</v>
      </c>
      <c r="I18">
        <v>8</v>
      </c>
      <c r="J18">
        <v>9</v>
      </c>
      <c r="K18">
        <v>10</v>
      </c>
      <c r="L18">
        <v>11</v>
      </c>
      <c r="M18">
        <v>12</v>
      </c>
    </row>
    <row r="19" spans="1:14" x14ac:dyDescent="0.2">
      <c r="A19" t="s">
        <v>3</v>
      </c>
      <c r="B19" s="1">
        <v>5.33E-2</v>
      </c>
      <c r="C19" s="1">
        <v>5.2400000000000002E-2</v>
      </c>
      <c r="D19" s="1">
        <v>5.1900000000000002E-2</v>
      </c>
      <c r="E19" s="1">
        <v>5.2699999999999997E-2</v>
      </c>
      <c r="F19" s="1">
        <v>5.3699999999999998E-2</v>
      </c>
      <c r="G19" s="1">
        <v>5.28E-2</v>
      </c>
      <c r="H19" s="1">
        <v>5.2499999999999998E-2</v>
      </c>
      <c r="I19" s="1">
        <v>5.3400000000000003E-2</v>
      </c>
      <c r="J19" s="1">
        <v>5.33E-2</v>
      </c>
      <c r="K19" s="1">
        <v>8.6199999999999999E-2</v>
      </c>
      <c r="L19" s="1">
        <v>5.2699999999999997E-2</v>
      </c>
      <c r="M19" s="1">
        <v>5.3400000000000003E-2</v>
      </c>
      <c r="N19" s="96" t="s">
        <v>92</v>
      </c>
    </row>
    <row r="20" spans="1:14" x14ac:dyDescent="0.2">
      <c r="A20" t="s">
        <v>16</v>
      </c>
      <c r="B20" s="1">
        <v>5.28E-2</v>
      </c>
      <c r="C20" s="97">
        <v>0.21779999999999999</v>
      </c>
      <c r="D20" s="97">
        <v>0.23899999999999999</v>
      </c>
      <c r="E20" s="97">
        <v>0.2036</v>
      </c>
      <c r="F20" s="97">
        <v>0.28610000000000002</v>
      </c>
      <c r="G20" s="97">
        <v>0.35780000000000001</v>
      </c>
      <c r="H20" s="97">
        <v>0.47289999999999999</v>
      </c>
      <c r="I20" s="97">
        <v>0.4844</v>
      </c>
      <c r="J20" s="98">
        <v>0.35859999999999997</v>
      </c>
      <c r="K20" s="98">
        <v>0.37259999999999999</v>
      </c>
      <c r="L20" s="98">
        <v>0.36459999999999998</v>
      </c>
      <c r="M20" s="1">
        <v>5.2400000000000002E-2</v>
      </c>
      <c r="N20" s="78" t="s">
        <v>93</v>
      </c>
    </row>
    <row r="21" spans="1:14" x14ac:dyDescent="0.2">
      <c r="A21" t="s">
        <v>19</v>
      </c>
      <c r="B21" s="1">
        <v>5.2900000000000003E-2</v>
      </c>
      <c r="C21" s="99">
        <v>0.2147</v>
      </c>
      <c r="D21" s="99">
        <v>0.2407</v>
      </c>
      <c r="E21" s="99">
        <v>0.25840000000000002</v>
      </c>
      <c r="F21" s="99">
        <v>0.30259999999999998</v>
      </c>
      <c r="G21" s="99">
        <v>0.38119999999999998</v>
      </c>
      <c r="H21" s="99">
        <v>0.47810000000000002</v>
      </c>
      <c r="I21" s="99">
        <v>0.47799999999999998</v>
      </c>
      <c r="J21" s="98">
        <v>0.34250000000000003</v>
      </c>
      <c r="K21" s="98">
        <v>0.34229999999999999</v>
      </c>
      <c r="L21" s="98">
        <v>0.34660000000000002</v>
      </c>
      <c r="M21" s="1">
        <v>5.2900000000000003E-2</v>
      </c>
      <c r="N21" s="79" t="s">
        <v>88</v>
      </c>
    </row>
    <row r="22" spans="1:14" x14ac:dyDescent="0.2">
      <c r="A22" t="s">
        <v>22</v>
      </c>
      <c r="B22" s="1">
        <v>5.4199999999999998E-2</v>
      </c>
      <c r="C22" s="99">
        <v>0.21790000000000001</v>
      </c>
      <c r="D22" s="99">
        <v>0.23930000000000001</v>
      </c>
      <c r="E22" s="99">
        <v>0.25690000000000002</v>
      </c>
      <c r="F22" s="99">
        <v>0.29609999999999997</v>
      </c>
      <c r="G22" s="99">
        <v>0.37819999999999998</v>
      </c>
      <c r="H22" s="99">
        <v>0.46750000000000003</v>
      </c>
      <c r="I22" s="99">
        <v>0.4874</v>
      </c>
      <c r="J22" s="98">
        <v>0.2782</v>
      </c>
      <c r="K22" s="98">
        <v>0.28050000000000003</v>
      </c>
      <c r="L22" s="98">
        <v>0.28179999999999999</v>
      </c>
      <c r="M22" s="1">
        <v>5.4899999999999997E-2</v>
      </c>
      <c r="N22" s="100" t="s">
        <v>94</v>
      </c>
    </row>
    <row r="23" spans="1:14" x14ac:dyDescent="0.2">
      <c r="A23" t="s">
        <v>25</v>
      </c>
      <c r="B23" s="1">
        <v>5.3100000000000001E-2</v>
      </c>
      <c r="C23" s="99">
        <v>0.21690000000000001</v>
      </c>
      <c r="D23" s="99">
        <v>0.23880000000000001</v>
      </c>
      <c r="E23" s="99">
        <v>0.25580000000000003</v>
      </c>
      <c r="F23" s="99">
        <v>0.3039</v>
      </c>
      <c r="G23" s="99">
        <v>0.37840000000000001</v>
      </c>
      <c r="H23" s="99">
        <v>0.48070000000000002</v>
      </c>
      <c r="I23" s="99">
        <v>0.49209999999999998</v>
      </c>
      <c r="J23" s="98">
        <v>0.2913</v>
      </c>
      <c r="K23" s="98">
        <v>0.29980000000000001</v>
      </c>
      <c r="L23" s="98">
        <v>0.29670000000000002</v>
      </c>
      <c r="M23" s="1">
        <v>5.3999999999999999E-2</v>
      </c>
    </row>
    <row r="24" spans="1:14" x14ac:dyDescent="0.2">
      <c r="A24" t="s">
        <v>28</v>
      </c>
      <c r="B24" s="1">
        <v>5.2299999999999999E-2</v>
      </c>
      <c r="C24" s="1">
        <v>5.3100000000000001E-2</v>
      </c>
      <c r="D24" s="1">
        <v>5.2999999999999999E-2</v>
      </c>
      <c r="E24" s="1">
        <v>5.28E-2</v>
      </c>
      <c r="F24" s="1">
        <v>5.3199999999999997E-2</v>
      </c>
      <c r="G24" s="1">
        <v>5.2299999999999999E-2</v>
      </c>
      <c r="H24" s="1">
        <v>5.2600000000000001E-2</v>
      </c>
      <c r="I24" s="1">
        <v>5.3400000000000003E-2</v>
      </c>
      <c r="J24" s="98">
        <v>0.36830000000000002</v>
      </c>
      <c r="K24" s="98">
        <v>0.36930000000000002</v>
      </c>
      <c r="L24" s="98">
        <v>0.36670000000000003</v>
      </c>
      <c r="M24" s="1">
        <v>5.2699999999999997E-2</v>
      </c>
    </row>
    <row r="25" spans="1:14" x14ac:dyDescent="0.2">
      <c r="A25" t="s">
        <v>31</v>
      </c>
      <c r="B25" s="1">
        <v>5.1900000000000002E-2</v>
      </c>
      <c r="C25" s="101">
        <v>0.22189999999999999</v>
      </c>
      <c r="D25" s="101">
        <v>0.22239999999999999</v>
      </c>
      <c r="E25" s="101">
        <v>0.23400000000000001</v>
      </c>
      <c r="F25" s="1">
        <v>5.2400000000000002E-2</v>
      </c>
      <c r="G25" s="1">
        <v>5.2600000000000001E-2</v>
      </c>
      <c r="H25" s="1">
        <v>5.2600000000000001E-2</v>
      </c>
      <c r="I25" s="1">
        <v>5.4800000000000001E-2</v>
      </c>
      <c r="J25" s="98">
        <v>0.34320000000000001</v>
      </c>
      <c r="K25" s="98">
        <v>0.34789999999999999</v>
      </c>
      <c r="L25" s="98">
        <v>0.35070000000000001</v>
      </c>
      <c r="M25" s="1">
        <v>5.2200000000000003E-2</v>
      </c>
    </row>
    <row r="26" spans="1:14" x14ac:dyDescent="0.2">
      <c r="A26" t="s">
        <v>34</v>
      </c>
      <c r="B26" s="1">
        <v>5.3699999999999998E-2</v>
      </c>
      <c r="C26" s="1">
        <v>5.2299999999999999E-2</v>
      </c>
      <c r="D26" s="1">
        <v>5.33E-2</v>
      </c>
      <c r="E26" s="1">
        <v>5.3100000000000001E-2</v>
      </c>
      <c r="F26" s="1">
        <v>5.2699999999999997E-2</v>
      </c>
      <c r="G26" s="1">
        <v>5.2699999999999997E-2</v>
      </c>
      <c r="H26" s="1">
        <v>5.2900000000000003E-2</v>
      </c>
      <c r="I26" s="1">
        <v>5.3800000000000001E-2</v>
      </c>
      <c r="J26" s="1">
        <v>5.3600000000000002E-2</v>
      </c>
      <c r="K26" s="1">
        <v>5.3199999999999997E-2</v>
      </c>
      <c r="L26" s="1">
        <v>5.21E-2</v>
      </c>
      <c r="M26" s="1">
        <v>5.2499999999999998E-2</v>
      </c>
    </row>
    <row r="27" spans="1:14" x14ac:dyDescent="0.2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4" x14ac:dyDescent="0.2">
      <c r="A28" s="114" t="s">
        <v>78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30" spans="1:14" x14ac:dyDescent="0.2">
      <c r="A30" t="s">
        <v>47</v>
      </c>
      <c r="B30">
        <v>1</v>
      </c>
      <c r="C30">
        <v>2</v>
      </c>
      <c r="D30">
        <v>3</v>
      </c>
      <c r="E30">
        <v>4</v>
      </c>
      <c r="F30">
        <v>5</v>
      </c>
      <c r="G30">
        <v>6</v>
      </c>
      <c r="H30">
        <v>7</v>
      </c>
      <c r="I30">
        <v>8</v>
      </c>
      <c r="J30">
        <v>9</v>
      </c>
      <c r="K30">
        <v>10</v>
      </c>
      <c r="L30">
        <v>11</v>
      </c>
      <c r="M30">
        <v>12</v>
      </c>
      <c r="N30" s="78" t="s">
        <v>93</v>
      </c>
    </row>
    <row r="31" spans="1:14" x14ac:dyDescent="0.2">
      <c r="A31" t="s">
        <v>3</v>
      </c>
      <c r="B31" s="1">
        <v>5.4899999999999997E-2</v>
      </c>
      <c r="C31" s="1">
        <v>5.2499999999999998E-2</v>
      </c>
      <c r="D31" s="1">
        <v>5.1999999999999998E-2</v>
      </c>
      <c r="E31" s="1">
        <v>5.2499999999999998E-2</v>
      </c>
      <c r="F31" s="1">
        <v>5.3999999999999999E-2</v>
      </c>
      <c r="G31" s="1">
        <v>5.2200000000000003E-2</v>
      </c>
      <c r="H31" s="1">
        <v>5.2400000000000002E-2</v>
      </c>
      <c r="I31" s="1">
        <v>5.2400000000000002E-2</v>
      </c>
      <c r="J31" s="1">
        <v>5.21E-2</v>
      </c>
      <c r="K31" s="1">
        <v>5.2600000000000001E-2</v>
      </c>
      <c r="L31" s="1">
        <v>5.28E-2</v>
      </c>
      <c r="M31" s="1">
        <v>5.4800000000000001E-2</v>
      </c>
      <c r="N31" s="79" t="s">
        <v>89</v>
      </c>
    </row>
    <row r="32" spans="1:14" x14ac:dyDescent="0.2">
      <c r="A32" t="s">
        <v>16</v>
      </c>
      <c r="B32" s="1">
        <v>5.1999999999999998E-2</v>
      </c>
      <c r="C32" s="99">
        <v>0.20930000000000001</v>
      </c>
      <c r="D32" s="99">
        <v>0.2266</v>
      </c>
      <c r="E32" s="99">
        <v>0.25409999999999999</v>
      </c>
      <c r="F32" s="99">
        <v>0.2908</v>
      </c>
      <c r="G32" s="99">
        <v>0.34160000000000001</v>
      </c>
      <c r="H32" s="99">
        <v>0.42620000000000002</v>
      </c>
      <c r="I32" s="99">
        <v>0.46610000000000001</v>
      </c>
      <c r="J32" s="1">
        <v>5.2499999999999998E-2</v>
      </c>
      <c r="K32" s="1">
        <v>5.21E-2</v>
      </c>
      <c r="L32" s="1">
        <v>5.2499999999999998E-2</v>
      </c>
      <c r="M32" s="1">
        <v>5.2299999999999999E-2</v>
      </c>
      <c r="N32" s="100" t="s">
        <v>94</v>
      </c>
    </row>
    <row r="33" spans="1:13" x14ac:dyDescent="0.2">
      <c r="A33" t="s">
        <v>19</v>
      </c>
      <c r="B33" s="1">
        <v>5.3199999999999997E-2</v>
      </c>
      <c r="C33" s="99">
        <v>0.2109</v>
      </c>
      <c r="D33" s="99">
        <v>0.2293</v>
      </c>
      <c r="E33" s="99">
        <v>0.2535</v>
      </c>
      <c r="F33" s="99">
        <v>0.29249999999999998</v>
      </c>
      <c r="G33" s="99">
        <v>0.34089999999999998</v>
      </c>
      <c r="H33" s="99">
        <v>0.38040000000000002</v>
      </c>
      <c r="I33" s="99">
        <v>0.46729999999999999</v>
      </c>
      <c r="J33" s="1">
        <v>5.2499999999999998E-2</v>
      </c>
      <c r="K33" s="1">
        <v>5.2299999999999999E-2</v>
      </c>
      <c r="L33" s="1">
        <v>5.2299999999999999E-2</v>
      </c>
      <c r="M33" s="1">
        <v>5.3400000000000003E-2</v>
      </c>
    </row>
    <row r="34" spans="1:13" x14ac:dyDescent="0.2">
      <c r="A34" t="s">
        <v>22</v>
      </c>
      <c r="B34" s="1">
        <v>5.2400000000000002E-2</v>
      </c>
      <c r="C34" s="99">
        <v>0.20799999999999999</v>
      </c>
      <c r="D34" s="99">
        <v>0.2286</v>
      </c>
      <c r="E34" s="99">
        <v>0.26</v>
      </c>
      <c r="F34" s="99">
        <v>0.29189999999999999</v>
      </c>
      <c r="G34" s="99">
        <v>0.34289999999999998</v>
      </c>
      <c r="H34" s="99">
        <v>0.41589999999999999</v>
      </c>
      <c r="I34" s="99">
        <v>0.46250000000000002</v>
      </c>
      <c r="J34" s="1">
        <v>5.2600000000000001E-2</v>
      </c>
      <c r="K34" s="1">
        <v>5.2699999999999997E-2</v>
      </c>
      <c r="L34" s="1">
        <v>5.2600000000000001E-2</v>
      </c>
      <c r="M34" s="1">
        <v>5.3499999999999999E-2</v>
      </c>
    </row>
    <row r="35" spans="1:13" x14ac:dyDescent="0.2">
      <c r="A35" t="s">
        <v>25</v>
      </c>
      <c r="B35" s="1">
        <v>5.2900000000000003E-2</v>
      </c>
      <c r="C35" s="98">
        <v>0.25629999999999997</v>
      </c>
      <c r="D35" s="98">
        <v>0.29870000000000002</v>
      </c>
      <c r="E35" s="98">
        <v>0.25879999999999997</v>
      </c>
      <c r="F35" s="98">
        <v>0.29670000000000002</v>
      </c>
      <c r="G35" s="98">
        <v>0.28960000000000002</v>
      </c>
      <c r="H35" s="98">
        <v>0.37130000000000002</v>
      </c>
      <c r="I35" s="1">
        <v>5.3400000000000003E-2</v>
      </c>
      <c r="J35" s="1">
        <v>5.2900000000000003E-2</v>
      </c>
      <c r="K35" s="1">
        <v>5.28E-2</v>
      </c>
      <c r="L35" s="1">
        <v>5.3400000000000003E-2</v>
      </c>
      <c r="M35" s="1">
        <v>5.3900000000000003E-2</v>
      </c>
    </row>
    <row r="36" spans="1:13" x14ac:dyDescent="0.2">
      <c r="A36" t="s">
        <v>28</v>
      </c>
      <c r="B36" s="1">
        <v>5.2400000000000002E-2</v>
      </c>
      <c r="C36" s="98">
        <v>0.25480000000000003</v>
      </c>
      <c r="D36" s="98">
        <v>0.30370000000000003</v>
      </c>
      <c r="E36" s="98">
        <v>0.32379999999999998</v>
      </c>
      <c r="F36" s="98">
        <v>0.29260000000000003</v>
      </c>
      <c r="G36" s="98">
        <v>0.2928</v>
      </c>
      <c r="H36" s="98">
        <v>0.36859999999999998</v>
      </c>
      <c r="I36" s="1">
        <v>5.3699999999999998E-2</v>
      </c>
      <c r="J36" s="1">
        <v>5.3100000000000001E-2</v>
      </c>
      <c r="K36" s="1">
        <v>5.2699999999999997E-2</v>
      </c>
      <c r="L36" s="1">
        <v>5.3100000000000001E-2</v>
      </c>
      <c r="M36" s="1">
        <v>5.21E-2</v>
      </c>
    </row>
    <row r="37" spans="1:13" x14ac:dyDescent="0.2">
      <c r="A37" t="s">
        <v>31</v>
      </c>
      <c r="B37" s="1">
        <v>5.1799999999999999E-2</v>
      </c>
      <c r="C37" s="98">
        <v>0.25979999999999998</v>
      </c>
      <c r="D37" s="98">
        <v>0.28939999999999999</v>
      </c>
      <c r="E37" s="98">
        <v>0.26279999999999998</v>
      </c>
      <c r="F37" s="98">
        <v>0.2908</v>
      </c>
      <c r="G37" s="98">
        <v>0.28799999999999998</v>
      </c>
      <c r="H37" s="98">
        <v>0.35970000000000002</v>
      </c>
      <c r="I37" s="1">
        <v>5.2900000000000003E-2</v>
      </c>
      <c r="J37" s="101">
        <v>0.21290000000000001</v>
      </c>
      <c r="K37" s="101">
        <v>0.21640000000000001</v>
      </c>
      <c r="L37" s="101">
        <v>0.21249999999999999</v>
      </c>
      <c r="M37" s="1">
        <v>5.1900000000000002E-2</v>
      </c>
    </row>
    <row r="38" spans="1:13" x14ac:dyDescent="0.2">
      <c r="A38" t="s">
        <v>34</v>
      </c>
      <c r="B38" s="1">
        <v>5.2200000000000003E-2</v>
      </c>
      <c r="C38" s="1">
        <v>5.28E-2</v>
      </c>
      <c r="D38" s="1">
        <v>5.33E-2</v>
      </c>
      <c r="E38" s="1">
        <v>5.7799999999999997E-2</v>
      </c>
      <c r="F38" s="1">
        <v>5.2400000000000002E-2</v>
      </c>
      <c r="G38" s="1">
        <v>5.3400000000000003E-2</v>
      </c>
      <c r="H38" s="1">
        <v>5.2699999999999997E-2</v>
      </c>
      <c r="I38" s="1">
        <v>5.5199999999999999E-2</v>
      </c>
      <c r="J38" s="1">
        <v>5.3400000000000003E-2</v>
      </c>
      <c r="K38" s="1">
        <v>5.3999999999999999E-2</v>
      </c>
      <c r="L38" s="1">
        <v>5.6300000000000003E-2</v>
      </c>
      <c r="M38" s="1">
        <v>5.2499999999999998E-2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G70"/>
  <sheetViews>
    <sheetView tabSelected="1" topLeftCell="A4" zoomScale="80" zoomScaleNormal="80" zoomScaleSheetLayoutView="70" workbookViewId="0">
      <selection activeCell="AG34" sqref="AG34"/>
    </sheetView>
  </sheetViews>
  <sheetFormatPr defaultRowHeight="12.75" x14ac:dyDescent="0.2"/>
  <cols>
    <col min="17" max="17" width="9.140625" style="82"/>
    <col min="18" max="18" width="12.140625" bestFit="1" customWidth="1"/>
  </cols>
  <sheetData>
    <row r="1" spans="1:33" x14ac:dyDescent="0.2">
      <c r="A1" s="117" t="s">
        <v>105</v>
      </c>
      <c r="B1" s="118"/>
    </row>
    <row r="2" spans="1:33" x14ac:dyDescent="0.2">
      <c r="A2" s="81"/>
    </row>
    <row r="3" spans="1:33" x14ac:dyDescent="0.2">
      <c r="A3" s="109" t="s">
        <v>91</v>
      </c>
      <c r="Z3" s="77"/>
    </row>
    <row r="4" spans="1:33" ht="89.25" x14ac:dyDescent="0.2">
      <c r="A4" s="83" t="s">
        <v>60</v>
      </c>
      <c r="B4" s="102" t="s">
        <v>96</v>
      </c>
      <c r="C4" s="103"/>
      <c r="D4" s="103"/>
      <c r="E4" s="88" t="s">
        <v>97</v>
      </c>
      <c r="F4" s="103"/>
      <c r="G4" s="103"/>
      <c r="H4" s="88" t="s">
        <v>98</v>
      </c>
      <c r="I4" s="103"/>
      <c r="J4" s="103"/>
      <c r="P4" s="77" t="s">
        <v>65</v>
      </c>
      <c r="Q4" s="116" t="s">
        <v>109</v>
      </c>
      <c r="R4" s="125" t="s">
        <v>110</v>
      </c>
      <c r="S4" s="83" t="s">
        <v>69</v>
      </c>
      <c r="T4" s="83"/>
      <c r="U4" s="83"/>
      <c r="V4" s="83" t="s">
        <v>70</v>
      </c>
      <c r="Y4" s="83" t="s">
        <v>71</v>
      </c>
      <c r="Z4" s="83" t="s">
        <v>72</v>
      </c>
      <c r="AA4" s="83" t="s">
        <v>73</v>
      </c>
      <c r="AB4" s="83" t="s">
        <v>74</v>
      </c>
      <c r="AC4" s="83" t="s">
        <v>75</v>
      </c>
      <c r="AD4" s="83" t="s">
        <v>76</v>
      </c>
      <c r="AE4" s="83" t="s">
        <v>77</v>
      </c>
    </row>
    <row r="5" spans="1:33" x14ac:dyDescent="0.2">
      <c r="A5" s="83"/>
    </row>
    <row r="6" spans="1:33" x14ac:dyDescent="0.2">
      <c r="A6" s="81">
        <v>100</v>
      </c>
      <c r="B6" s="63">
        <v>0.45950000000000002</v>
      </c>
      <c r="C6" s="99">
        <v>0.46510000000000001</v>
      </c>
      <c r="D6" s="99">
        <v>0.46760000000000002</v>
      </c>
      <c r="E6" s="99">
        <f>B6-$D$13</f>
        <v>0.24840000000000004</v>
      </c>
      <c r="F6" s="99">
        <f t="shared" ref="F6:G12" si="0">C6-$D$13</f>
        <v>0.254</v>
      </c>
      <c r="G6" s="99">
        <f t="shared" si="0"/>
        <v>0.25650000000000006</v>
      </c>
      <c r="H6" s="99">
        <f>AVERAGE(E6:G6)</f>
        <v>0.25296666666666673</v>
      </c>
      <c r="P6">
        <v>253</v>
      </c>
      <c r="Q6" s="82">
        <v>1</v>
      </c>
      <c r="R6" s="122" t="s">
        <v>103</v>
      </c>
      <c r="S6" s="98">
        <v>0.31130000000000002</v>
      </c>
      <c r="T6" s="98">
        <v>0.30930000000000002</v>
      </c>
      <c r="U6" s="98">
        <v>0.31069999999999998</v>
      </c>
      <c r="V6" s="1">
        <f t="shared" ref="V6:V11" si="1">S6-$D$13</f>
        <v>0.10020000000000004</v>
      </c>
      <c r="W6" s="1">
        <f t="shared" ref="W6:X11" si="2">T6-$D$13</f>
        <v>9.8200000000000037E-2</v>
      </c>
      <c r="X6" s="1">
        <f t="shared" si="2"/>
        <v>9.9599999999999994E-2</v>
      </c>
      <c r="Y6" s="1">
        <f t="shared" ref="Y6:Y11" si="3">AVERAGE(V6:X6)</f>
        <v>9.9333333333333343E-2</v>
      </c>
      <c r="Z6">
        <v>5.7000000000000002E-3</v>
      </c>
      <c r="AA6">
        <f t="shared" ref="AA6:AA11" si="4">Y6/Z6</f>
        <v>17.426900584795323</v>
      </c>
      <c r="AB6">
        <f t="shared" ref="AB6:AB11" si="5">AA6*50</f>
        <v>871.34502923976618</v>
      </c>
      <c r="AC6">
        <f t="shared" ref="AC6:AC11" si="6">AB6*5</f>
        <v>4356.7251461988308</v>
      </c>
      <c r="AD6">
        <v>9.5</v>
      </c>
      <c r="AE6">
        <f t="shared" ref="AE6:AE11" si="7">AC6/AD6</f>
        <v>458.60264696829796</v>
      </c>
      <c r="AF6" s="14"/>
      <c r="AG6" s="14"/>
    </row>
    <row r="7" spans="1:33" x14ac:dyDescent="0.2">
      <c r="A7" s="82">
        <v>50</v>
      </c>
      <c r="B7" s="63">
        <v>0.48559999999999998</v>
      </c>
      <c r="C7" s="99">
        <v>0.47399999999999998</v>
      </c>
      <c r="D7" s="99">
        <v>0.47539999999999999</v>
      </c>
      <c r="E7" s="99">
        <f t="shared" ref="E7:E12" si="8">B7-$D$13</f>
        <v>0.27449999999999997</v>
      </c>
      <c r="F7" s="99">
        <f t="shared" si="0"/>
        <v>0.26290000000000002</v>
      </c>
      <c r="G7" s="99">
        <f t="shared" si="0"/>
        <v>0.26429999999999998</v>
      </c>
      <c r="H7" s="99">
        <f t="shared" ref="H7:H12" si="9">AVERAGE(E7:G7)</f>
        <v>0.26723333333333332</v>
      </c>
      <c r="P7">
        <v>258</v>
      </c>
      <c r="Q7" s="82">
        <v>1</v>
      </c>
      <c r="R7" s="122" t="s">
        <v>104</v>
      </c>
      <c r="S7" s="98">
        <v>0.29449999999999998</v>
      </c>
      <c r="T7" s="98">
        <v>0.29649999999999999</v>
      </c>
      <c r="U7" s="98">
        <v>0.29070000000000001</v>
      </c>
      <c r="V7" s="1">
        <f t="shared" si="1"/>
        <v>8.3400000000000002E-2</v>
      </c>
      <c r="W7" s="1">
        <f t="shared" si="2"/>
        <v>8.5400000000000004E-2</v>
      </c>
      <c r="X7" s="1">
        <f t="shared" si="2"/>
        <v>7.9600000000000032E-2</v>
      </c>
      <c r="Y7" s="1">
        <f t="shared" si="3"/>
        <v>8.2800000000000012E-2</v>
      </c>
      <c r="Z7">
        <v>5.7000000000000002E-3</v>
      </c>
      <c r="AA7">
        <f t="shared" si="4"/>
        <v>14.526315789473687</v>
      </c>
      <c r="AB7">
        <f t="shared" si="5"/>
        <v>726.31578947368439</v>
      </c>
      <c r="AC7">
        <f t="shared" si="6"/>
        <v>3631.5789473684217</v>
      </c>
      <c r="AD7">
        <v>9.8000000000001819</v>
      </c>
      <c r="AE7">
        <f t="shared" si="7"/>
        <v>370.56928034370964</v>
      </c>
      <c r="AF7" s="92"/>
      <c r="AG7" s="92"/>
    </row>
    <row r="8" spans="1:33" x14ac:dyDescent="0.2">
      <c r="A8" s="82">
        <v>25</v>
      </c>
      <c r="B8" s="63">
        <v>0.37219999999999998</v>
      </c>
      <c r="C8" s="99">
        <v>0.3705</v>
      </c>
      <c r="D8" s="99">
        <v>0.37190000000000001</v>
      </c>
      <c r="E8" s="99">
        <f t="shared" si="8"/>
        <v>0.16109999999999999</v>
      </c>
      <c r="F8" s="99">
        <f t="shared" si="0"/>
        <v>0.15940000000000001</v>
      </c>
      <c r="G8" s="99">
        <f t="shared" si="0"/>
        <v>0.16080000000000003</v>
      </c>
      <c r="H8" s="99">
        <f t="shared" si="9"/>
        <v>0.16043333333333334</v>
      </c>
      <c r="P8">
        <v>263</v>
      </c>
      <c r="Q8" s="82">
        <v>2</v>
      </c>
      <c r="R8" s="122" t="s">
        <v>103</v>
      </c>
      <c r="S8" s="98">
        <v>0.25559999999999999</v>
      </c>
      <c r="T8" s="98">
        <v>0.25490000000000002</v>
      </c>
      <c r="U8" s="98">
        <v>0.25650000000000001</v>
      </c>
      <c r="V8" s="1">
        <f t="shared" si="1"/>
        <v>4.4500000000000012E-2</v>
      </c>
      <c r="W8" s="1">
        <f t="shared" si="2"/>
        <v>4.3800000000000033E-2</v>
      </c>
      <c r="X8" s="1">
        <f t="shared" si="2"/>
        <v>4.5400000000000024E-2</v>
      </c>
      <c r="Y8" s="1">
        <f t="shared" si="3"/>
        <v>4.4566666666666692E-2</v>
      </c>
      <c r="Z8">
        <v>5.7000000000000002E-3</v>
      </c>
      <c r="AA8">
        <f t="shared" si="4"/>
        <v>7.8187134502924014</v>
      </c>
      <c r="AB8">
        <f t="shared" si="5"/>
        <v>390.93567251462008</v>
      </c>
      <c r="AC8">
        <f t="shared" si="6"/>
        <v>1954.6783625731005</v>
      </c>
      <c r="AD8">
        <v>10.400000000000546</v>
      </c>
      <c r="AE8">
        <f t="shared" si="7"/>
        <v>187.94984255509596</v>
      </c>
      <c r="AF8" s="91"/>
      <c r="AG8" s="91"/>
    </row>
    <row r="9" spans="1:33" x14ac:dyDescent="0.2">
      <c r="A9" s="82">
        <v>12.5</v>
      </c>
      <c r="B9" s="63">
        <v>0.30159999999999998</v>
      </c>
      <c r="C9" s="99">
        <v>0.2959</v>
      </c>
      <c r="D9" s="99">
        <v>0.29430000000000001</v>
      </c>
      <c r="E9" s="99">
        <f t="shared" si="8"/>
        <v>9.0499999999999997E-2</v>
      </c>
      <c r="F9" s="99">
        <f t="shared" si="0"/>
        <v>8.4800000000000014E-2</v>
      </c>
      <c r="G9" s="99">
        <f t="shared" si="0"/>
        <v>8.3200000000000024E-2</v>
      </c>
      <c r="H9" s="99">
        <f t="shared" si="9"/>
        <v>8.6166666666666683E-2</v>
      </c>
      <c r="P9">
        <v>268</v>
      </c>
      <c r="Q9" s="82">
        <v>2</v>
      </c>
      <c r="R9" s="122" t="s">
        <v>104</v>
      </c>
      <c r="S9" s="98">
        <v>0.24790000000000001</v>
      </c>
      <c r="T9" s="98">
        <v>0.2422</v>
      </c>
      <c r="U9" s="98">
        <v>0.2394</v>
      </c>
      <c r="V9" s="1">
        <f t="shared" si="1"/>
        <v>3.6800000000000027E-2</v>
      </c>
      <c r="W9" s="1">
        <f t="shared" si="2"/>
        <v>3.1100000000000017E-2</v>
      </c>
      <c r="X9" s="1">
        <f t="shared" si="2"/>
        <v>2.830000000000002E-2</v>
      </c>
      <c r="Y9" s="1">
        <f t="shared" si="3"/>
        <v>3.2066666666666688E-2</v>
      </c>
      <c r="Z9">
        <v>5.7000000000000002E-3</v>
      </c>
      <c r="AA9">
        <f t="shared" si="4"/>
        <v>5.6257309941520504</v>
      </c>
      <c r="AB9">
        <f t="shared" si="5"/>
        <v>281.28654970760249</v>
      </c>
      <c r="AC9">
        <f t="shared" si="6"/>
        <v>1406.4327485380124</v>
      </c>
      <c r="AD9">
        <v>10.100000000000364</v>
      </c>
      <c r="AE9">
        <f t="shared" si="7"/>
        <v>139.25076718197641</v>
      </c>
      <c r="AF9" s="91"/>
      <c r="AG9" s="91"/>
    </row>
    <row r="10" spans="1:33" x14ac:dyDescent="0.2">
      <c r="A10" s="82">
        <v>6.25</v>
      </c>
      <c r="B10" s="63">
        <v>0.26050000000000001</v>
      </c>
      <c r="C10" s="99">
        <v>0.2576</v>
      </c>
      <c r="D10" s="99">
        <v>0.26119999999999999</v>
      </c>
      <c r="E10" s="99">
        <f t="shared" si="8"/>
        <v>4.9400000000000027E-2</v>
      </c>
      <c r="F10" s="99">
        <f t="shared" si="0"/>
        <v>4.6500000000000014E-2</v>
      </c>
      <c r="G10" s="99">
        <f t="shared" si="0"/>
        <v>5.0100000000000006E-2</v>
      </c>
      <c r="H10" s="99">
        <f t="shared" si="9"/>
        <v>4.8666666666666684E-2</v>
      </c>
      <c r="P10">
        <v>273</v>
      </c>
      <c r="Q10" s="82">
        <v>3</v>
      </c>
      <c r="R10" s="122" t="s">
        <v>103</v>
      </c>
      <c r="S10" s="98">
        <v>0.33829999999999999</v>
      </c>
      <c r="T10" s="98">
        <v>0.3039</v>
      </c>
      <c r="U10" s="98">
        <v>0.29809999999999998</v>
      </c>
      <c r="V10" s="1">
        <f t="shared" si="1"/>
        <v>0.12720000000000001</v>
      </c>
      <c r="W10" s="1">
        <f t="shared" si="2"/>
        <v>9.2800000000000021E-2</v>
      </c>
      <c r="X10" s="1">
        <f t="shared" si="2"/>
        <v>8.6999999999999994E-2</v>
      </c>
      <c r="Y10" s="1">
        <f t="shared" si="3"/>
        <v>0.10233333333333335</v>
      </c>
      <c r="Z10">
        <v>5.7000000000000002E-3</v>
      </c>
      <c r="AA10">
        <f t="shared" si="4"/>
        <v>17.953216374269008</v>
      </c>
      <c r="AB10">
        <f t="shared" si="5"/>
        <v>897.66081871345045</v>
      </c>
      <c r="AC10">
        <f t="shared" si="6"/>
        <v>4488.3040935672525</v>
      </c>
      <c r="AD10">
        <v>9.4000000000005457</v>
      </c>
      <c r="AE10">
        <f t="shared" si="7"/>
        <v>477.47915889010551</v>
      </c>
    </row>
    <row r="11" spans="1:33" x14ac:dyDescent="0.2">
      <c r="A11" s="82">
        <v>3.125</v>
      </c>
      <c r="B11" s="63">
        <v>0.2379</v>
      </c>
      <c r="C11" s="99">
        <v>0.23130000000000001</v>
      </c>
      <c r="D11" s="99">
        <v>0.23319999999999999</v>
      </c>
      <c r="E11" s="99">
        <f t="shared" si="8"/>
        <v>2.6800000000000018E-2</v>
      </c>
      <c r="F11" s="99">
        <f t="shared" si="0"/>
        <v>2.0200000000000023E-2</v>
      </c>
      <c r="G11" s="99">
        <f t="shared" si="0"/>
        <v>2.2100000000000009E-2</v>
      </c>
      <c r="H11" s="99">
        <f t="shared" si="9"/>
        <v>2.303333333333335E-2</v>
      </c>
      <c r="P11">
        <v>278</v>
      </c>
      <c r="Q11" s="82">
        <v>3</v>
      </c>
      <c r="R11" s="122" t="s">
        <v>104</v>
      </c>
      <c r="S11" s="98">
        <v>0.31759999999999999</v>
      </c>
      <c r="T11" s="98">
        <v>0.30830000000000002</v>
      </c>
      <c r="U11" s="98">
        <v>0.31659999999999999</v>
      </c>
      <c r="V11" s="1">
        <f t="shared" si="1"/>
        <v>0.10650000000000001</v>
      </c>
      <c r="W11" s="1">
        <f t="shared" si="2"/>
        <v>9.7200000000000036E-2</v>
      </c>
      <c r="X11" s="1">
        <f t="shared" si="2"/>
        <v>0.10550000000000001</v>
      </c>
      <c r="Y11" s="1">
        <f t="shared" si="3"/>
        <v>0.10306666666666668</v>
      </c>
      <c r="Z11">
        <v>5.7000000000000002E-3</v>
      </c>
      <c r="AA11">
        <f t="shared" si="4"/>
        <v>18.081871345029242</v>
      </c>
      <c r="AB11">
        <f t="shared" si="5"/>
        <v>904.0935672514621</v>
      </c>
      <c r="AC11">
        <f t="shared" si="6"/>
        <v>4520.4678362573104</v>
      </c>
      <c r="AD11">
        <v>9.5</v>
      </c>
      <c r="AE11">
        <f t="shared" si="7"/>
        <v>475.83871960603267</v>
      </c>
    </row>
    <row r="12" spans="1:33" x14ac:dyDescent="0.2">
      <c r="A12" s="82">
        <v>0</v>
      </c>
      <c r="B12" s="63">
        <v>0.21199999999999999</v>
      </c>
      <c r="C12" s="99">
        <v>0.21099999999999999</v>
      </c>
      <c r="D12" s="99">
        <v>0.21029999999999999</v>
      </c>
      <c r="E12" s="99">
        <f t="shared" si="8"/>
        <v>9.000000000000119E-4</v>
      </c>
      <c r="F12" s="99">
        <f t="shared" si="0"/>
        <v>-9.9999999999988987E-5</v>
      </c>
      <c r="G12" s="99">
        <f t="shared" si="0"/>
        <v>-7.9999999999999516E-4</v>
      </c>
      <c r="H12" s="99">
        <f t="shared" si="9"/>
        <v>9.2518585385429707E-18</v>
      </c>
    </row>
    <row r="13" spans="1:33" x14ac:dyDescent="0.2">
      <c r="B13" s="82" t="s">
        <v>64</v>
      </c>
      <c r="D13" s="1">
        <f>AVERAGE(B12:D12)</f>
        <v>0.21109999999999998</v>
      </c>
    </row>
    <row r="15" spans="1:33" x14ac:dyDescent="0.2">
      <c r="A15" s="109" t="s">
        <v>95</v>
      </c>
    </row>
    <row r="16" spans="1:33" ht="89.25" x14ac:dyDescent="0.2">
      <c r="A16" s="83" t="s">
        <v>60</v>
      </c>
      <c r="B16" s="102" t="s">
        <v>96</v>
      </c>
      <c r="C16" s="103"/>
      <c r="D16" s="103"/>
      <c r="E16" s="88" t="s">
        <v>97</v>
      </c>
      <c r="F16" s="103"/>
      <c r="G16" s="103"/>
      <c r="H16" s="88" t="s">
        <v>98</v>
      </c>
      <c r="I16" s="99"/>
      <c r="J16" s="99"/>
      <c r="K16" s="99"/>
      <c r="P16" s="77" t="s">
        <v>65</v>
      </c>
      <c r="Q16" s="116" t="s">
        <v>109</v>
      </c>
      <c r="R16" s="125" t="s">
        <v>110</v>
      </c>
      <c r="S16" s="83" t="s">
        <v>69</v>
      </c>
      <c r="T16" s="83"/>
      <c r="U16" s="83"/>
      <c r="V16" s="83" t="s">
        <v>70</v>
      </c>
      <c r="Y16" s="83" t="s">
        <v>71</v>
      </c>
      <c r="Z16" s="83" t="s">
        <v>72</v>
      </c>
      <c r="AA16" s="83" t="s">
        <v>73</v>
      </c>
      <c r="AB16" s="83" t="s">
        <v>74</v>
      </c>
      <c r="AC16" s="83" t="s">
        <v>75</v>
      </c>
      <c r="AD16" s="83" t="s">
        <v>76</v>
      </c>
      <c r="AE16" s="83" t="s">
        <v>77</v>
      </c>
    </row>
    <row r="17" spans="1:31" x14ac:dyDescent="0.2">
      <c r="A17" s="83"/>
      <c r="I17" s="99"/>
      <c r="J17" s="99"/>
      <c r="K17" s="99"/>
    </row>
    <row r="18" spans="1:31" x14ac:dyDescent="0.2">
      <c r="A18" s="81">
        <v>100</v>
      </c>
      <c r="B18" s="99">
        <v>0.47799999999999998</v>
      </c>
      <c r="C18" s="99">
        <v>0.4874</v>
      </c>
      <c r="D18" s="99">
        <v>0.49209999999999998</v>
      </c>
      <c r="E18" s="99">
        <f>B18-$D$25</f>
        <v>0.26149999999999995</v>
      </c>
      <c r="F18" s="99">
        <f t="shared" ref="F18:G24" si="10">C18-$D$25</f>
        <v>0.27090000000000003</v>
      </c>
      <c r="G18" s="99">
        <f t="shared" si="10"/>
        <v>0.27559999999999996</v>
      </c>
      <c r="H18" s="99">
        <f>AVERAGE(E18:G18)</f>
        <v>0.26933333333333331</v>
      </c>
      <c r="P18" s="104">
        <v>254</v>
      </c>
      <c r="Q18" s="82">
        <v>1</v>
      </c>
      <c r="R18" s="122" t="s">
        <v>103</v>
      </c>
      <c r="S18" s="98">
        <v>0.34320000000000001</v>
      </c>
      <c r="T18" s="98">
        <v>0.34789999999999999</v>
      </c>
      <c r="U18" s="98">
        <v>0.35070000000000001</v>
      </c>
      <c r="V18" s="1">
        <f t="shared" ref="V18:V23" si="11">S18-$D$25</f>
        <v>0.12670000000000001</v>
      </c>
      <c r="W18" s="1">
        <f t="shared" ref="W18:X23" si="12">T18-$D$25</f>
        <v>0.13139999999999999</v>
      </c>
      <c r="X18" s="1">
        <f t="shared" si="12"/>
        <v>0.13420000000000001</v>
      </c>
      <c r="Y18" s="1">
        <f t="shared" ref="Y18:Y23" si="13">AVERAGE(V18:X18)</f>
        <v>0.13076666666666667</v>
      </c>
      <c r="Z18">
        <v>5.4999999999999997E-3</v>
      </c>
      <c r="AA18">
        <f t="shared" ref="AA18:AA23" si="14">Y18/Z18</f>
        <v>23.775757575757577</v>
      </c>
      <c r="AB18">
        <f t="shared" ref="AB18:AB23" si="15">AA18*50</f>
        <v>1188.7878787878788</v>
      </c>
      <c r="AC18">
        <f t="shared" ref="AC18:AC23" si="16">AB18*5</f>
        <v>5943.939393939394</v>
      </c>
      <c r="AD18">
        <v>20</v>
      </c>
      <c r="AE18">
        <f t="shared" ref="AE18:AE23" si="17">AC18/AD18</f>
        <v>297.19696969696969</v>
      </c>
    </row>
    <row r="19" spans="1:31" x14ac:dyDescent="0.2">
      <c r="A19" s="82">
        <v>50</v>
      </c>
      <c r="B19" s="99">
        <v>0.47810000000000002</v>
      </c>
      <c r="C19" s="99">
        <v>0.46750000000000003</v>
      </c>
      <c r="D19" s="99">
        <v>0.48070000000000002</v>
      </c>
      <c r="E19" s="99">
        <f t="shared" ref="E19:E24" si="18">B19-$D$25</f>
        <v>0.26160000000000005</v>
      </c>
      <c r="F19" s="99">
        <f t="shared" si="10"/>
        <v>0.251</v>
      </c>
      <c r="G19" s="99">
        <f t="shared" si="10"/>
        <v>0.26419999999999999</v>
      </c>
      <c r="H19" s="99">
        <f t="shared" ref="H19:H24" si="19">AVERAGE(E19:G19)</f>
        <v>0.25893333333333335</v>
      </c>
      <c r="P19" s="104">
        <v>259</v>
      </c>
      <c r="Q19" s="82">
        <v>1</v>
      </c>
      <c r="R19" s="122" t="s">
        <v>104</v>
      </c>
      <c r="S19" s="98">
        <v>0.36830000000000002</v>
      </c>
      <c r="T19" s="98">
        <v>0.36930000000000002</v>
      </c>
      <c r="U19" s="98">
        <v>0.36670000000000003</v>
      </c>
      <c r="V19" s="1">
        <f t="shared" si="11"/>
        <v>0.15180000000000002</v>
      </c>
      <c r="W19" s="1">
        <f t="shared" si="12"/>
        <v>0.15280000000000002</v>
      </c>
      <c r="X19" s="1">
        <f t="shared" si="12"/>
        <v>0.15020000000000003</v>
      </c>
      <c r="Y19" s="1">
        <f t="shared" si="13"/>
        <v>0.15160000000000004</v>
      </c>
      <c r="Z19">
        <v>5.4999999999999997E-3</v>
      </c>
      <c r="AA19">
        <f t="shared" si="14"/>
        <v>27.563636363636373</v>
      </c>
      <c r="AB19">
        <f t="shared" si="15"/>
        <v>1378.1818181818187</v>
      </c>
      <c r="AC19">
        <f t="shared" si="16"/>
        <v>6890.9090909090937</v>
      </c>
      <c r="AD19">
        <v>21.300000000000182</v>
      </c>
      <c r="AE19">
        <f t="shared" si="17"/>
        <v>323.51685872812368</v>
      </c>
    </row>
    <row r="20" spans="1:31" x14ac:dyDescent="0.2">
      <c r="A20" s="82">
        <v>25</v>
      </c>
      <c r="B20" s="99">
        <v>0.38119999999999998</v>
      </c>
      <c r="C20" s="99">
        <v>0.37819999999999998</v>
      </c>
      <c r="D20" s="99">
        <v>0.37840000000000001</v>
      </c>
      <c r="E20" s="99">
        <f t="shared" si="18"/>
        <v>0.16469999999999999</v>
      </c>
      <c r="F20" s="99">
        <f t="shared" si="10"/>
        <v>0.16169999999999998</v>
      </c>
      <c r="G20" s="99">
        <f t="shared" si="10"/>
        <v>0.16190000000000002</v>
      </c>
      <c r="H20" s="99">
        <f t="shared" si="19"/>
        <v>0.16276666666666664</v>
      </c>
      <c r="P20" s="104">
        <v>264</v>
      </c>
      <c r="Q20" s="82">
        <v>2</v>
      </c>
      <c r="R20" s="122" t="s">
        <v>103</v>
      </c>
      <c r="S20" s="98">
        <v>0.2913</v>
      </c>
      <c r="T20" s="98">
        <v>0.29980000000000001</v>
      </c>
      <c r="U20" s="98">
        <v>0.29670000000000002</v>
      </c>
      <c r="V20" s="1">
        <f t="shared" si="11"/>
        <v>7.4800000000000005E-2</v>
      </c>
      <c r="W20" s="1">
        <f t="shared" si="12"/>
        <v>8.3300000000000013E-2</v>
      </c>
      <c r="X20" s="1">
        <f t="shared" si="12"/>
        <v>8.0200000000000021E-2</v>
      </c>
      <c r="Y20" s="1">
        <f t="shared" si="13"/>
        <v>7.9433333333333342E-2</v>
      </c>
      <c r="Z20">
        <v>5.4999999999999997E-3</v>
      </c>
      <c r="AA20">
        <f t="shared" si="14"/>
        <v>14.442424242424245</v>
      </c>
      <c r="AB20">
        <f t="shared" si="15"/>
        <v>722.12121212121224</v>
      </c>
      <c r="AC20">
        <f t="shared" si="16"/>
        <v>3610.606060606061</v>
      </c>
      <c r="AD20">
        <v>19.300000000000182</v>
      </c>
      <c r="AE20">
        <f t="shared" si="17"/>
        <v>187.07803422829156</v>
      </c>
    </row>
    <row r="21" spans="1:31" x14ac:dyDescent="0.2">
      <c r="A21" s="82">
        <v>12.5</v>
      </c>
      <c r="B21" s="99">
        <v>0.30259999999999998</v>
      </c>
      <c r="C21" s="99">
        <v>0.29609999999999997</v>
      </c>
      <c r="D21" s="99">
        <v>0.3039</v>
      </c>
      <c r="E21" s="99">
        <f t="shared" si="18"/>
        <v>8.6099999999999982E-2</v>
      </c>
      <c r="F21" s="99">
        <f t="shared" si="10"/>
        <v>7.9599999999999976E-2</v>
      </c>
      <c r="G21" s="99">
        <f t="shared" si="10"/>
        <v>8.7400000000000005E-2</v>
      </c>
      <c r="H21" s="99">
        <f t="shared" si="19"/>
        <v>8.4366666666666659E-2</v>
      </c>
      <c r="P21" s="104">
        <v>269</v>
      </c>
      <c r="Q21" s="82">
        <v>2</v>
      </c>
      <c r="R21" s="122" t="s">
        <v>104</v>
      </c>
      <c r="S21" s="98">
        <v>0.2782</v>
      </c>
      <c r="T21" s="98">
        <v>0.28050000000000003</v>
      </c>
      <c r="U21" s="98">
        <v>0.28179999999999999</v>
      </c>
      <c r="V21" s="1">
        <f t="shared" si="11"/>
        <v>6.1700000000000005E-2</v>
      </c>
      <c r="W21" s="1">
        <f t="shared" si="12"/>
        <v>6.4000000000000029E-2</v>
      </c>
      <c r="X21" s="1">
        <f t="shared" si="12"/>
        <v>6.5299999999999997E-2</v>
      </c>
      <c r="Y21" s="1">
        <f t="shared" si="13"/>
        <v>6.3666666666666677E-2</v>
      </c>
      <c r="Z21">
        <v>5.4999999999999997E-3</v>
      </c>
      <c r="AA21">
        <f t="shared" si="14"/>
        <v>11.575757575757578</v>
      </c>
      <c r="AB21">
        <f t="shared" si="15"/>
        <v>578.78787878787887</v>
      </c>
      <c r="AC21">
        <f t="shared" si="16"/>
        <v>2893.9393939393944</v>
      </c>
      <c r="AD21">
        <v>20.700000000000728</v>
      </c>
      <c r="AE21">
        <f t="shared" si="17"/>
        <v>139.80383545600449</v>
      </c>
    </row>
    <row r="22" spans="1:31" x14ac:dyDescent="0.2">
      <c r="A22" s="82">
        <v>6.25</v>
      </c>
      <c r="B22" s="99">
        <v>0.25840000000000002</v>
      </c>
      <c r="C22" s="99">
        <v>0.25690000000000002</v>
      </c>
      <c r="D22" s="99">
        <v>0.25580000000000003</v>
      </c>
      <c r="E22" s="99">
        <f t="shared" si="18"/>
        <v>4.1900000000000021E-2</v>
      </c>
      <c r="F22" s="99">
        <f t="shared" si="10"/>
        <v>4.0400000000000019E-2</v>
      </c>
      <c r="G22" s="99">
        <f t="shared" si="10"/>
        <v>3.9300000000000029E-2</v>
      </c>
      <c r="H22" s="99">
        <f t="shared" si="19"/>
        <v>4.0533333333333359E-2</v>
      </c>
      <c r="P22" s="104">
        <v>274</v>
      </c>
      <c r="Q22" s="82">
        <v>3</v>
      </c>
      <c r="R22" s="122" t="s">
        <v>103</v>
      </c>
      <c r="S22" s="98">
        <v>0.34250000000000003</v>
      </c>
      <c r="T22" s="98">
        <v>0.34229999999999999</v>
      </c>
      <c r="U22" s="98">
        <v>0.34660000000000002</v>
      </c>
      <c r="V22" s="1">
        <f t="shared" si="11"/>
        <v>0.12600000000000003</v>
      </c>
      <c r="W22" s="1">
        <f t="shared" si="12"/>
        <v>0.1258</v>
      </c>
      <c r="X22" s="1">
        <f t="shared" si="12"/>
        <v>0.13010000000000002</v>
      </c>
      <c r="Y22" s="1">
        <f t="shared" si="13"/>
        <v>0.1273</v>
      </c>
      <c r="Z22">
        <v>5.4999999999999997E-3</v>
      </c>
      <c r="AA22">
        <f t="shared" si="14"/>
        <v>23.145454545454545</v>
      </c>
      <c r="AB22">
        <f t="shared" si="15"/>
        <v>1157.2727272727273</v>
      </c>
      <c r="AC22">
        <f t="shared" si="16"/>
        <v>5786.363636363636</v>
      </c>
      <c r="AD22">
        <v>19.800000000000182</v>
      </c>
      <c r="AE22">
        <f t="shared" si="17"/>
        <v>292.24058769513044</v>
      </c>
    </row>
    <row r="23" spans="1:31" x14ac:dyDescent="0.2">
      <c r="A23" s="82">
        <v>3.125</v>
      </c>
      <c r="B23" s="99">
        <v>0.2407</v>
      </c>
      <c r="C23" s="99">
        <v>0.23930000000000001</v>
      </c>
      <c r="D23" s="99">
        <v>0.23880000000000001</v>
      </c>
      <c r="E23" s="99">
        <f t="shared" si="18"/>
        <v>2.4199999999999999E-2</v>
      </c>
      <c r="F23" s="99">
        <f t="shared" si="10"/>
        <v>2.2800000000000015E-2</v>
      </c>
      <c r="G23" s="99">
        <f t="shared" si="10"/>
        <v>2.2300000000000014E-2</v>
      </c>
      <c r="H23" s="99">
        <f t="shared" si="19"/>
        <v>2.3100000000000009E-2</v>
      </c>
      <c r="P23" s="104">
        <v>279</v>
      </c>
      <c r="Q23" s="82">
        <v>3</v>
      </c>
      <c r="R23" s="122" t="s">
        <v>104</v>
      </c>
      <c r="S23" s="98">
        <v>0.35859999999999997</v>
      </c>
      <c r="T23" s="98">
        <v>0.37259999999999999</v>
      </c>
      <c r="U23" s="98">
        <v>0.36459999999999998</v>
      </c>
      <c r="V23" s="1">
        <f t="shared" si="11"/>
        <v>0.14209999999999998</v>
      </c>
      <c r="W23" s="1">
        <f t="shared" si="12"/>
        <v>0.15609999999999999</v>
      </c>
      <c r="X23" s="1">
        <f t="shared" si="12"/>
        <v>0.14809999999999998</v>
      </c>
      <c r="Y23" s="1">
        <f t="shared" si="13"/>
        <v>0.14876666666666663</v>
      </c>
      <c r="Z23">
        <v>5.4999999999999997E-3</v>
      </c>
      <c r="AA23">
        <f t="shared" si="14"/>
        <v>27.048484848484843</v>
      </c>
      <c r="AB23">
        <f t="shared" si="15"/>
        <v>1352.4242424242423</v>
      </c>
      <c r="AC23">
        <f t="shared" si="16"/>
        <v>6762.1212121212111</v>
      </c>
      <c r="AD23">
        <v>18.800000000000182</v>
      </c>
      <c r="AE23">
        <f t="shared" si="17"/>
        <v>359.68729851708224</v>
      </c>
    </row>
    <row r="24" spans="1:31" x14ac:dyDescent="0.2">
      <c r="A24" s="82">
        <v>0</v>
      </c>
      <c r="B24" s="99">
        <v>0.2147</v>
      </c>
      <c r="C24" s="99">
        <v>0.21790000000000001</v>
      </c>
      <c r="D24" s="99">
        <v>0.21690000000000001</v>
      </c>
      <c r="E24" s="99">
        <f t="shared" si="18"/>
        <v>-1.799999999999996E-3</v>
      </c>
      <c r="F24" s="99">
        <f t="shared" si="10"/>
        <v>1.4000000000000123E-3</v>
      </c>
      <c r="G24" s="99">
        <f t="shared" si="10"/>
        <v>4.0000000000001146E-4</v>
      </c>
      <c r="H24" s="99">
        <f t="shared" si="19"/>
        <v>9.2518585385429707E-18</v>
      </c>
    </row>
    <row r="25" spans="1:31" x14ac:dyDescent="0.2">
      <c r="B25" s="82" t="s">
        <v>64</v>
      </c>
      <c r="D25" s="1">
        <f>AVERAGE(B24:D24)</f>
        <v>0.2165</v>
      </c>
    </row>
    <row r="27" spans="1:31" x14ac:dyDescent="0.2">
      <c r="A27" s="109" t="s">
        <v>78</v>
      </c>
      <c r="B27" s="99"/>
      <c r="C27" s="99"/>
      <c r="D27" s="99"/>
      <c r="E27" s="99"/>
      <c r="F27" s="99"/>
      <c r="G27" s="99"/>
    </row>
    <row r="28" spans="1:31" ht="89.25" x14ac:dyDescent="0.2">
      <c r="A28" s="83" t="s">
        <v>60</v>
      </c>
      <c r="B28" s="102" t="s">
        <v>96</v>
      </c>
      <c r="C28" s="103"/>
      <c r="D28" s="103"/>
      <c r="E28" s="88" t="s">
        <v>97</v>
      </c>
      <c r="F28" s="103"/>
      <c r="G28" s="103"/>
      <c r="H28" s="88" t="s">
        <v>98</v>
      </c>
      <c r="P28" s="77" t="s">
        <v>65</v>
      </c>
      <c r="Q28" s="116" t="s">
        <v>109</v>
      </c>
      <c r="R28" s="125" t="s">
        <v>110</v>
      </c>
      <c r="S28" s="83" t="s">
        <v>69</v>
      </c>
      <c r="T28" s="83"/>
      <c r="U28" s="83"/>
      <c r="V28" s="83" t="s">
        <v>70</v>
      </c>
      <c r="Y28" s="83" t="s">
        <v>71</v>
      </c>
      <c r="Z28" s="83" t="s">
        <v>72</v>
      </c>
      <c r="AA28" s="83" t="s">
        <v>73</v>
      </c>
      <c r="AB28" s="93" t="s">
        <v>99</v>
      </c>
      <c r="AC28" s="83" t="s">
        <v>75</v>
      </c>
      <c r="AD28" s="83" t="s">
        <v>76</v>
      </c>
      <c r="AE28" s="83" t="s">
        <v>77</v>
      </c>
    </row>
    <row r="29" spans="1:31" x14ac:dyDescent="0.2">
      <c r="A29" s="83"/>
    </row>
    <row r="30" spans="1:31" x14ac:dyDescent="0.2">
      <c r="A30" s="81">
        <v>100</v>
      </c>
      <c r="B30" s="99">
        <v>0.46610000000000001</v>
      </c>
      <c r="C30" s="99">
        <v>0.46729999999999999</v>
      </c>
      <c r="D30" s="99">
        <v>0.46250000000000002</v>
      </c>
      <c r="E30" s="99">
        <f>B30-$D$37</f>
        <v>0.25670000000000004</v>
      </c>
      <c r="F30" s="99">
        <f t="shared" ref="F30:G36" si="20">C30-$D$37</f>
        <v>0.25790000000000002</v>
      </c>
      <c r="G30" s="99">
        <f t="shared" si="20"/>
        <v>0.25309999999999999</v>
      </c>
      <c r="H30" s="99">
        <f>AVERAGE(E30:G30)</f>
        <v>0.25590000000000002</v>
      </c>
      <c r="P30" s="104">
        <v>255</v>
      </c>
      <c r="Q30" s="82">
        <v>1</v>
      </c>
      <c r="R30" s="122" t="s">
        <v>103</v>
      </c>
      <c r="S30" s="98">
        <v>0.25629999999999997</v>
      </c>
      <c r="T30" s="98">
        <v>0.25480000000000003</v>
      </c>
      <c r="U30" s="98">
        <v>0.25979999999999998</v>
      </c>
      <c r="V30" s="1">
        <f t="shared" ref="V30:V35" si="21">S30-$D$37</f>
        <v>4.6899999999999969E-2</v>
      </c>
      <c r="W30" s="1">
        <f t="shared" ref="W30:X35" si="22">T30-$D$37</f>
        <v>4.5400000000000024E-2</v>
      </c>
      <c r="X30" s="1">
        <f t="shared" si="22"/>
        <v>5.0399999999999973E-2</v>
      </c>
      <c r="Y30" s="1">
        <f t="shared" ref="Y30:Y35" si="23">AVERAGE(V30:X30)</f>
        <v>4.7566666666666653E-2</v>
      </c>
      <c r="Z30">
        <v>5.5999999999999999E-3</v>
      </c>
      <c r="AA30">
        <f t="shared" ref="AA30:AA35" si="24">Y30/Z30</f>
        <v>8.4940476190476168</v>
      </c>
      <c r="AB30">
        <f t="shared" ref="AB30:AB35" si="25">AA30*40</f>
        <v>339.7619047619047</v>
      </c>
      <c r="AC30">
        <f t="shared" ref="AC30:AC35" si="26">AB30*5</f>
        <v>1698.8095238095234</v>
      </c>
      <c r="AD30">
        <v>20.899999999999636</v>
      </c>
      <c r="AE30">
        <f t="shared" ref="AE30:AE35" si="27">AC30/AD30</f>
        <v>81.282752335385311</v>
      </c>
    </row>
    <row r="31" spans="1:31" x14ac:dyDescent="0.2">
      <c r="A31" s="82">
        <v>50</v>
      </c>
      <c r="B31" s="99">
        <v>0.42620000000000002</v>
      </c>
      <c r="C31" s="99">
        <v>0.38040000000000002</v>
      </c>
      <c r="D31" s="99">
        <v>0.41589999999999999</v>
      </c>
      <c r="E31" s="99">
        <f t="shared" ref="E31:E36" si="28">B31-$D$37</f>
        <v>0.21680000000000002</v>
      </c>
      <c r="F31" s="99">
        <f t="shared" si="20"/>
        <v>0.17100000000000001</v>
      </c>
      <c r="G31" s="99">
        <f t="shared" si="20"/>
        <v>0.20649999999999999</v>
      </c>
      <c r="H31" s="99">
        <f t="shared" ref="H31:H36" si="29">AVERAGE(E31:G31)</f>
        <v>0.19810000000000003</v>
      </c>
      <c r="P31" s="104">
        <v>260</v>
      </c>
      <c r="Q31" s="82">
        <v>1</v>
      </c>
      <c r="R31" s="122" t="s">
        <v>104</v>
      </c>
      <c r="S31" s="98">
        <v>0.29870000000000002</v>
      </c>
      <c r="T31" s="98">
        <v>0.30370000000000003</v>
      </c>
      <c r="U31" s="98">
        <v>0.28939999999999999</v>
      </c>
      <c r="V31" s="1">
        <f t="shared" si="21"/>
        <v>8.9300000000000018E-2</v>
      </c>
      <c r="W31" s="1">
        <f t="shared" si="22"/>
        <v>9.4300000000000023E-2</v>
      </c>
      <c r="X31" s="1">
        <f t="shared" si="22"/>
        <v>7.9999999999999988E-2</v>
      </c>
      <c r="Y31" s="1">
        <f t="shared" si="23"/>
        <v>8.786666666666669E-2</v>
      </c>
      <c r="Z31">
        <v>5.5999999999999999E-3</v>
      </c>
      <c r="AA31">
        <f t="shared" si="24"/>
        <v>15.690476190476195</v>
      </c>
      <c r="AB31">
        <f t="shared" si="25"/>
        <v>627.61904761904782</v>
      </c>
      <c r="AC31">
        <f t="shared" si="26"/>
        <v>3138.095238095239</v>
      </c>
      <c r="AD31">
        <v>20.300000000000182</v>
      </c>
      <c r="AE31">
        <f t="shared" si="27"/>
        <v>154.58597231996112</v>
      </c>
    </row>
    <row r="32" spans="1:31" x14ac:dyDescent="0.2">
      <c r="A32" s="82">
        <v>25</v>
      </c>
      <c r="B32" s="99">
        <v>0.34160000000000001</v>
      </c>
      <c r="C32" s="99">
        <v>0.34089999999999998</v>
      </c>
      <c r="D32" s="99">
        <v>0.34289999999999998</v>
      </c>
      <c r="E32" s="99">
        <f t="shared" si="28"/>
        <v>0.13220000000000001</v>
      </c>
      <c r="F32" s="99">
        <f t="shared" si="20"/>
        <v>0.13149999999999998</v>
      </c>
      <c r="G32" s="99">
        <f t="shared" si="20"/>
        <v>0.13349999999999998</v>
      </c>
      <c r="H32" s="99">
        <f t="shared" si="29"/>
        <v>0.13239999999999999</v>
      </c>
      <c r="P32" s="104">
        <v>265</v>
      </c>
      <c r="Q32" s="82">
        <v>2</v>
      </c>
      <c r="R32" s="122" t="s">
        <v>103</v>
      </c>
      <c r="S32" s="98">
        <v>0.25879999999999997</v>
      </c>
      <c r="T32" s="98">
        <v>0.32379999999999998</v>
      </c>
      <c r="U32" s="98">
        <v>0.26279999999999998</v>
      </c>
      <c r="V32" s="1">
        <f t="shared" si="21"/>
        <v>4.9399999999999972E-2</v>
      </c>
      <c r="W32" s="1">
        <f t="shared" si="22"/>
        <v>0.11439999999999997</v>
      </c>
      <c r="X32" s="1">
        <f t="shared" si="22"/>
        <v>5.3399999999999975E-2</v>
      </c>
      <c r="Y32" s="1">
        <f t="shared" si="23"/>
        <v>7.2399999999999978E-2</v>
      </c>
      <c r="Z32">
        <v>5.5999999999999999E-3</v>
      </c>
      <c r="AA32">
        <f t="shared" si="24"/>
        <v>12.928571428571425</v>
      </c>
      <c r="AB32">
        <f t="shared" si="25"/>
        <v>517.142857142857</v>
      </c>
      <c r="AC32">
        <f t="shared" si="26"/>
        <v>2585.7142857142849</v>
      </c>
      <c r="AD32">
        <v>21.699999999999818</v>
      </c>
      <c r="AE32">
        <f t="shared" si="27"/>
        <v>119.15734035549799</v>
      </c>
    </row>
    <row r="33" spans="1:31" x14ac:dyDescent="0.2">
      <c r="A33" s="82">
        <v>12.5</v>
      </c>
      <c r="B33" s="99">
        <v>0.2908</v>
      </c>
      <c r="C33" s="99">
        <v>0.29249999999999998</v>
      </c>
      <c r="D33" s="99">
        <v>0.29189999999999999</v>
      </c>
      <c r="E33" s="99">
        <f t="shared" si="28"/>
        <v>8.14E-2</v>
      </c>
      <c r="F33" s="99">
        <f t="shared" si="20"/>
        <v>8.3099999999999979E-2</v>
      </c>
      <c r="G33" s="99">
        <f t="shared" si="20"/>
        <v>8.249999999999999E-2</v>
      </c>
      <c r="H33" s="99">
        <f t="shared" si="29"/>
        <v>8.2333333333333328E-2</v>
      </c>
      <c r="P33" s="104">
        <v>270</v>
      </c>
      <c r="Q33" s="82">
        <v>2</v>
      </c>
      <c r="R33" s="122" t="s">
        <v>104</v>
      </c>
      <c r="S33" s="98">
        <v>0.29670000000000002</v>
      </c>
      <c r="T33" s="98">
        <v>0.29260000000000003</v>
      </c>
      <c r="U33" s="98">
        <v>0.2908</v>
      </c>
      <c r="V33" s="1">
        <f t="shared" si="21"/>
        <v>8.7300000000000016E-2</v>
      </c>
      <c r="W33" s="1">
        <f t="shared" si="22"/>
        <v>8.3200000000000024E-2</v>
      </c>
      <c r="X33" s="1">
        <f t="shared" si="22"/>
        <v>8.14E-2</v>
      </c>
      <c r="Y33" s="1">
        <f t="shared" si="23"/>
        <v>8.3966666666666676E-2</v>
      </c>
      <c r="Z33">
        <v>5.5999999999999999E-3</v>
      </c>
      <c r="AA33">
        <f t="shared" si="24"/>
        <v>14.99404761904762</v>
      </c>
      <c r="AB33">
        <f t="shared" si="25"/>
        <v>599.76190476190482</v>
      </c>
      <c r="AC33">
        <f t="shared" si="26"/>
        <v>2998.8095238095239</v>
      </c>
      <c r="AD33">
        <v>20.300000000000182</v>
      </c>
      <c r="AE33">
        <f t="shared" si="27"/>
        <v>147.72460708421167</v>
      </c>
    </row>
    <row r="34" spans="1:31" x14ac:dyDescent="0.2">
      <c r="A34" s="82">
        <v>6.25</v>
      </c>
      <c r="B34" s="99">
        <v>0.25409999999999999</v>
      </c>
      <c r="C34" s="99">
        <v>0.2535</v>
      </c>
      <c r="D34" s="99">
        <v>0.26</v>
      </c>
      <c r="E34" s="99">
        <f t="shared" si="28"/>
        <v>4.469999999999999E-2</v>
      </c>
      <c r="F34" s="99">
        <f t="shared" si="20"/>
        <v>4.41E-2</v>
      </c>
      <c r="G34" s="99">
        <f t="shared" si="20"/>
        <v>5.0600000000000006E-2</v>
      </c>
      <c r="H34" s="99">
        <f t="shared" si="29"/>
        <v>4.6466666666666663E-2</v>
      </c>
      <c r="P34" s="104">
        <v>275</v>
      </c>
      <c r="Q34" s="82">
        <v>3</v>
      </c>
      <c r="R34" s="122" t="s">
        <v>103</v>
      </c>
      <c r="S34" s="98">
        <v>0.28960000000000002</v>
      </c>
      <c r="T34" s="98">
        <v>0.2928</v>
      </c>
      <c r="U34" s="98">
        <v>0.28799999999999998</v>
      </c>
      <c r="V34" s="1">
        <f t="shared" si="21"/>
        <v>8.0200000000000021E-2</v>
      </c>
      <c r="W34" s="1">
        <f t="shared" si="22"/>
        <v>8.3400000000000002E-2</v>
      </c>
      <c r="X34" s="1">
        <f t="shared" si="22"/>
        <v>7.8599999999999975E-2</v>
      </c>
      <c r="Y34" s="1">
        <f t="shared" si="23"/>
        <v>8.0733333333333338E-2</v>
      </c>
      <c r="Z34">
        <v>5.5999999999999999E-3</v>
      </c>
      <c r="AA34">
        <f t="shared" si="24"/>
        <v>14.416666666666668</v>
      </c>
      <c r="AB34">
        <f t="shared" si="25"/>
        <v>576.66666666666674</v>
      </c>
      <c r="AC34">
        <f t="shared" si="26"/>
        <v>2883.3333333333339</v>
      </c>
      <c r="AD34">
        <v>19.900000000000546</v>
      </c>
      <c r="AE34">
        <f t="shared" si="27"/>
        <v>144.89112227805302</v>
      </c>
    </row>
    <row r="35" spans="1:31" x14ac:dyDescent="0.2">
      <c r="A35" s="82">
        <v>3.125</v>
      </c>
      <c r="B35" s="99">
        <v>0.2266</v>
      </c>
      <c r="C35" s="99">
        <v>0.2293</v>
      </c>
      <c r="D35" s="99">
        <v>0.2286</v>
      </c>
      <c r="E35" s="99">
        <f t="shared" si="28"/>
        <v>1.7199999999999993E-2</v>
      </c>
      <c r="F35" s="99">
        <f t="shared" si="20"/>
        <v>1.9900000000000001E-2</v>
      </c>
      <c r="G35" s="99">
        <f t="shared" si="20"/>
        <v>1.9199999999999995E-2</v>
      </c>
      <c r="H35" s="99">
        <f t="shared" si="29"/>
        <v>1.8766666666666664E-2</v>
      </c>
      <c r="P35" s="104">
        <v>208</v>
      </c>
      <c r="Q35" s="82">
        <v>3</v>
      </c>
      <c r="R35" s="122" t="s">
        <v>104</v>
      </c>
      <c r="S35" s="98">
        <v>0.37130000000000002</v>
      </c>
      <c r="T35" s="98">
        <v>0.36859999999999998</v>
      </c>
      <c r="U35" s="98">
        <v>0.35970000000000002</v>
      </c>
      <c r="V35" s="1">
        <f t="shared" si="21"/>
        <v>0.16190000000000002</v>
      </c>
      <c r="W35" s="1">
        <f t="shared" si="22"/>
        <v>0.15919999999999998</v>
      </c>
      <c r="X35" s="1">
        <f t="shared" si="22"/>
        <v>0.15030000000000002</v>
      </c>
      <c r="Y35" s="1">
        <f t="shared" si="23"/>
        <v>0.15713333333333335</v>
      </c>
      <c r="Z35">
        <v>5.5999999999999999E-3</v>
      </c>
      <c r="AA35">
        <f t="shared" si="24"/>
        <v>28.059523809523814</v>
      </c>
      <c r="AB35">
        <f t="shared" si="25"/>
        <v>1122.3809523809525</v>
      </c>
      <c r="AC35">
        <f t="shared" si="26"/>
        <v>5611.9047619047624</v>
      </c>
      <c r="AD35">
        <v>21.400000000000546</v>
      </c>
      <c r="AE35">
        <f t="shared" si="27"/>
        <v>262.23854027591676</v>
      </c>
    </row>
    <row r="36" spans="1:31" x14ac:dyDescent="0.2">
      <c r="A36" s="82">
        <v>0</v>
      </c>
      <c r="B36" s="99">
        <v>0.20930000000000001</v>
      </c>
      <c r="C36" s="99">
        <v>0.2109</v>
      </c>
      <c r="D36" s="99">
        <v>0.20799999999999999</v>
      </c>
      <c r="E36" s="99">
        <f t="shared" si="28"/>
        <v>-9.9999999999988987E-5</v>
      </c>
      <c r="F36" s="99">
        <f t="shared" si="20"/>
        <v>1.5000000000000013E-3</v>
      </c>
      <c r="G36" s="99">
        <f t="shared" si="20"/>
        <v>-1.4000000000000123E-3</v>
      </c>
      <c r="H36" s="99">
        <f t="shared" si="29"/>
        <v>0</v>
      </c>
    </row>
    <row r="37" spans="1:31" x14ac:dyDescent="0.2">
      <c r="B37" s="82" t="s">
        <v>64</v>
      </c>
      <c r="D37" s="1">
        <f>AVERAGE(B36:D36)</f>
        <v>0.2094</v>
      </c>
    </row>
    <row r="39" spans="1:31" x14ac:dyDescent="0.2">
      <c r="AA39" s="93"/>
      <c r="AB39" s="83"/>
    </row>
    <row r="40" spans="1:31" x14ac:dyDescent="0.2">
      <c r="B40" s="99"/>
      <c r="C40" s="99"/>
      <c r="D40" s="99"/>
      <c r="E40" s="99"/>
      <c r="F40" s="99"/>
      <c r="G40" s="99"/>
      <c r="Z40" s="77"/>
      <c r="AC40" s="77"/>
    </row>
    <row r="41" spans="1:31" x14ac:dyDescent="0.2">
      <c r="B41" s="99"/>
      <c r="C41" s="99"/>
      <c r="D41" s="99"/>
      <c r="E41" s="99"/>
      <c r="F41" s="99"/>
      <c r="G41" s="99"/>
      <c r="Z41" s="77"/>
      <c r="AC41" s="77"/>
    </row>
    <row r="42" spans="1:31" x14ac:dyDescent="0.2">
      <c r="B42" s="99"/>
      <c r="C42" s="99"/>
      <c r="D42" s="99"/>
      <c r="E42" s="99"/>
      <c r="F42" s="99"/>
      <c r="G42" s="99"/>
      <c r="Z42" s="77"/>
      <c r="AC42" s="77"/>
    </row>
    <row r="43" spans="1:31" x14ac:dyDescent="0.2">
      <c r="B43" s="98"/>
      <c r="C43" s="98"/>
      <c r="D43" s="98"/>
      <c r="E43" s="98"/>
      <c r="F43" s="98"/>
      <c r="G43" s="98"/>
    </row>
    <row r="44" spans="1:31" x14ac:dyDescent="0.2">
      <c r="B44" s="98"/>
      <c r="C44" s="98"/>
      <c r="D44" s="98"/>
      <c r="E44" s="98"/>
      <c r="F44" s="98"/>
      <c r="G44" s="98"/>
    </row>
    <row r="45" spans="1:31" x14ac:dyDescent="0.2">
      <c r="B45" s="98"/>
      <c r="C45" s="98"/>
      <c r="D45" s="98"/>
      <c r="E45" s="98"/>
      <c r="F45" s="98"/>
      <c r="G45" s="98"/>
      <c r="I45" s="78"/>
    </row>
    <row r="47" spans="1:31" x14ac:dyDescent="0.2">
      <c r="J47" s="93"/>
      <c r="K47" s="105"/>
      <c r="L47" s="78"/>
      <c r="M47" s="78"/>
    </row>
    <row r="48" spans="1:31" x14ac:dyDescent="0.2">
      <c r="I48" s="77"/>
      <c r="K48" s="78"/>
      <c r="L48" s="78"/>
      <c r="M48" s="78"/>
    </row>
    <row r="49" spans="2:29" x14ac:dyDescent="0.2">
      <c r="I49" s="77"/>
      <c r="K49" s="78"/>
      <c r="L49" s="78"/>
      <c r="M49" s="78"/>
    </row>
    <row r="50" spans="2:29" x14ac:dyDescent="0.2">
      <c r="I50" s="77"/>
      <c r="K50" s="78"/>
      <c r="L50" s="78"/>
      <c r="M50" s="78"/>
    </row>
    <row r="51" spans="2:29" x14ac:dyDescent="0.2">
      <c r="I51" s="77"/>
      <c r="K51" s="78"/>
      <c r="L51" s="78"/>
      <c r="M51" s="78"/>
    </row>
    <row r="52" spans="2:29" x14ac:dyDescent="0.2">
      <c r="I52" s="77"/>
      <c r="K52" s="78"/>
      <c r="L52" s="78"/>
      <c r="M52" s="78"/>
    </row>
    <row r="53" spans="2:29" x14ac:dyDescent="0.2">
      <c r="I53" s="77"/>
      <c r="K53" s="78"/>
      <c r="L53" s="78"/>
      <c r="M53" s="78"/>
    </row>
    <row r="55" spans="2:29" x14ac:dyDescent="0.2">
      <c r="B55" s="14"/>
      <c r="C55" s="14"/>
      <c r="D55" s="14"/>
      <c r="AA55" s="93"/>
      <c r="AB55" s="83"/>
    </row>
    <row r="56" spans="2:29" x14ac:dyDescent="0.2">
      <c r="B56" s="14"/>
      <c r="C56" s="14"/>
      <c r="D56" s="14"/>
      <c r="E56" s="14"/>
      <c r="F56" s="14"/>
      <c r="G56" s="14"/>
      <c r="H56" s="14"/>
      <c r="I56" s="119"/>
      <c r="J56" s="14"/>
      <c r="K56" s="14"/>
      <c r="L56" s="14"/>
      <c r="M56" s="14"/>
      <c r="Z56" s="77"/>
      <c r="AC56" s="77"/>
    </row>
    <row r="57" spans="2:29" x14ac:dyDescent="0.2"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Z57" s="77"/>
      <c r="AC57" s="77"/>
    </row>
    <row r="58" spans="2:29" x14ac:dyDescent="0.2">
      <c r="B58" s="14"/>
      <c r="C58" s="119"/>
      <c r="D58" s="14"/>
      <c r="E58" s="119"/>
      <c r="F58" s="14"/>
      <c r="G58" s="120"/>
      <c r="H58" s="120"/>
      <c r="I58" s="120"/>
      <c r="J58" s="121"/>
      <c r="K58" s="106"/>
      <c r="L58" s="21"/>
      <c r="M58" s="14"/>
      <c r="Z58" s="77"/>
      <c r="AC58" s="77"/>
    </row>
    <row r="59" spans="2:29" x14ac:dyDescent="0.2">
      <c r="B59" s="14"/>
      <c r="C59" s="119"/>
      <c r="D59" s="119"/>
      <c r="E59" s="119"/>
      <c r="F59" s="119"/>
      <c r="G59" s="37"/>
      <c r="H59" s="37"/>
      <c r="I59" s="37"/>
      <c r="J59" s="14"/>
      <c r="K59" s="14"/>
      <c r="L59" s="14"/>
      <c r="M59" s="14"/>
    </row>
    <row r="60" spans="2:29" x14ac:dyDescent="0.2">
      <c r="B60" s="14"/>
      <c r="C60" s="14"/>
      <c r="D60" s="14"/>
      <c r="E60" s="14"/>
      <c r="F60" s="14"/>
      <c r="G60" s="37"/>
      <c r="H60" s="37"/>
      <c r="I60" s="37"/>
      <c r="J60" s="14"/>
      <c r="K60" s="14"/>
      <c r="L60" s="14"/>
      <c r="M60" s="14"/>
    </row>
    <row r="61" spans="2:29" x14ac:dyDescent="0.2">
      <c r="B61" s="14"/>
      <c r="C61" s="14"/>
      <c r="D61" s="14"/>
      <c r="E61" s="14"/>
      <c r="F61" s="14"/>
      <c r="G61" s="37"/>
      <c r="H61" s="37"/>
      <c r="I61" s="37"/>
      <c r="J61" s="14"/>
      <c r="K61" s="14"/>
      <c r="L61" s="14"/>
      <c r="M61" s="14"/>
    </row>
    <row r="62" spans="2:29" x14ac:dyDescent="0.2">
      <c r="B62" s="119"/>
      <c r="C62" s="119"/>
      <c r="D62" s="119"/>
      <c r="E62" s="119"/>
      <c r="F62" s="14"/>
      <c r="G62" s="37"/>
      <c r="H62" s="37"/>
      <c r="I62" s="37"/>
      <c r="J62" s="14"/>
      <c r="K62" s="14"/>
      <c r="L62" s="14"/>
      <c r="M62" s="14"/>
    </row>
    <row r="63" spans="2:29" x14ac:dyDescent="0.2">
      <c r="B63" s="14"/>
      <c r="C63" s="14"/>
      <c r="D63" s="14"/>
      <c r="E63" s="14"/>
      <c r="F63" s="14"/>
      <c r="G63" s="37"/>
      <c r="H63" s="37"/>
      <c r="I63" s="37"/>
      <c r="J63" s="14"/>
      <c r="K63" s="14"/>
      <c r="L63" s="14"/>
      <c r="M63" s="14"/>
    </row>
    <row r="64" spans="2:29" x14ac:dyDescent="0.2">
      <c r="B64" s="14"/>
      <c r="C64" s="14"/>
      <c r="D64" s="14"/>
      <c r="E64" s="14"/>
      <c r="F64" s="14"/>
      <c r="G64" s="37"/>
      <c r="H64" s="37"/>
      <c r="I64" s="37"/>
      <c r="J64" s="14"/>
      <c r="K64" s="14"/>
      <c r="L64" s="14"/>
      <c r="M64" s="14"/>
    </row>
    <row r="65" spans="2:13" x14ac:dyDescent="0.2"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</row>
    <row r="66" spans="2:13" x14ac:dyDescent="0.2"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</row>
    <row r="67" spans="2:13" x14ac:dyDescent="0.2"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</row>
    <row r="68" spans="2:13" x14ac:dyDescent="0.2"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</row>
    <row r="69" spans="2:13" x14ac:dyDescent="0.2"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</row>
    <row r="70" spans="2:13" x14ac:dyDescent="0.2"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</row>
  </sheetData>
  <pageMargins left="0.7" right="0.7" top="0.75" bottom="0.75" header="0.3" footer="0.3"/>
  <pageSetup paperSize="9" scale="4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45"/>
  <sheetViews>
    <sheetView workbookViewId="0">
      <selection activeCell="O9" sqref="O9"/>
    </sheetView>
  </sheetViews>
  <sheetFormatPr defaultRowHeight="12.75" x14ac:dyDescent="0.2"/>
  <cols>
    <col min="1" max="1" width="20.5703125" style="82" customWidth="1"/>
    <col min="2" max="2" width="5.140625" style="82" bestFit="1" customWidth="1"/>
    <col min="3" max="6" width="9.140625" style="82"/>
    <col min="7" max="7" width="11.140625" style="82" bestFit="1" customWidth="1"/>
    <col min="8" max="8" width="5.140625" style="128" bestFit="1" customWidth="1"/>
    <col min="9" max="16384" width="9.140625" style="82"/>
  </cols>
  <sheetData>
    <row r="1" spans="1:17" x14ac:dyDescent="0.2">
      <c r="A1" s="123" t="s">
        <v>108</v>
      </c>
      <c r="B1" s="123"/>
      <c r="C1" s="124"/>
      <c r="D1" s="124"/>
      <c r="E1" s="124"/>
      <c r="F1" s="124"/>
      <c r="G1" s="124"/>
      <c r="H1" s="91"/>
      <c r="I1" s="124"/>
      <c r="J1" s="124"/>
      <c r="K1" s="124"/>
    </row>
    <row r="2" spans="1:17" x14ac:dyDescent="0.2">
      <c r="C2" s="124"/>
      <c r="D2" s="124"/>
      <c r="E2" s="124"/>
      <c r="F2" s="124"/>
      <c r="G2" s="124"/>
      <c r="H2" s="91"/>
      <c r="I2" s="124"/>
      <c r="J2" s="124"/>
      <c r="K2" s="124"/>
    </row>
    <row r="3" spans="1:17" x14ac:dyDescent="0.2">
      <c r="C3" s="127" t="s">
        <v>106</v>
      </c>
      <c r="D3" s="127"/>
      <c r="E3" s="127"/>
      <c r="F3" s="124"/>
      <c r="G3" s="124"/>
      <c r="H3" s="91"/>
      <c r="I3" s="126" t="s">
        <v>100</v>
      </c>
      <c r="J3" s="126"/>
      <c r="K3" s="126"/>
    </row>
    <row r="4" spans="1:17" x14ac:dyDescent="0.2">
      <c r="A4" s="116" t="s">
        <v>112</v>
      </c>
      <c r="B4" s="116" t="s">
        <v>113</v>
      </c>
      <c r="C4" s="127" t="s">
        <v>87</v>
      </c>
      <c r="D4" s="127" t="s">
        <v>88</v>
      </c>
      <c r="E4" s="127" t="s">
        <v>89</v>
      </c>
      <c r="F4" s="124"/>
      <c r="G4" s="116" t="s">
        <v>112</v>
      </c>
      <c r="H4" s="129" t="s">
        <v>113</v>
      </c>
      <c r="I4" s="126" t="s">
        <v>87</v>
      </c>
      <c r="J4" s="126" t="s">
        <v>88</v>
      </c>
      <c r="K4" s="126" t="s">
        <v>89</v>
      </c>
    </row>
    <row r="5" spans="1:17" x14ac:dyDescent="0.2">
      <c r="A5" s="82">
        <v>1</v>
      </c>
      <c r="B5" s="134" t="s">
        <v>101</v>
      </c>
      <c r="C5" s="124"/>
      <c r="D5" s="124">
        <v>206.84102393247093</v>
      </c>
      <c r="E5" s="124">
        <v>167.58972433430785</v>
      </c>
      <c r="F5" s="124"/>
      <c r="G5" s="82">
        <v>1</v>
      </c>
      <c r="H5" s="132" t="s">
        <v>103</v>
      </c>
      <c r="I5" s="124">
        <v>458.60264696829796</v>
      </c>
      <c r="J5" s="124">
        <v>297.19696969696969</v>
      </c>
      <c r="K5" s="124">
        <v>81.282752335385311</v>
      </c>
    </row>
    <row r="6" spans="1:17" x14ac:dyDescent="0.2">
      <c r="A6" s="82">
        <v>1</v>
      </c>
      <c r="B6" s="137" t="s">
        <v>102</v>
      </c>
      <c r="C6" s="124">
        <v>254.41785909766548</v>
      </c>
      <c r="D6" s="124">
        <v>314.32478947692232</v>
      </c>
      <c r="E6" s="124">
        <v>269.34395014713294</v>
      </c>
      <c r="F6" s="124"/>
      <c r="G6" s="82">
        <v>1</v>
      </c>
      <c r="H6" s="135" t="s">
        <v>104</v>
      </c>
      <c r="I6" s="124">
        <v>370.56928034370964</v>
      </c>
      <c r="J6" s="124">
        <v>323.51685872812368</v>
      </c>
      <c r="K6" s="124">
        <v>154.58597231996112</v>
      </c>
    </row>
    <row r="7" spans="1:17" x14ac:dyDescent="0.2">
      <c r="A7" s="82">
        <v>2</v>
      </c>
      <c r="B7" s="134" t="s">
        <v>101</v>
      </c>
      <c r="C7" s="124">
        <v>237.92674558243903</v>
      </c>
      <c r="D7" s="124">
        <v>268.98209549071373</v>
      </c>
      <c r="E7" s="124">
        <v>172.46113079844844</v>
      </c>
      <c r="F7" s="124"/>
      <c r="G7" s="82">
        <v>2</v>
      </c>
      <c r="H7" s="132" t="s">
        <v>103</v>
      </c>
      <c r="I7" s="124">
        <v>187.94984255509596</v>
      </c>
      <c r="J7" s="124">
        <v>187.07803422829156</v>
      </c>
      <c r="K7" s="124">
        <v>119.15734035549799</v>
      </c>
    </row>
    <row r="8" spans="1:17" x14ac:dyDescent="0.2">
      <c r="A8" s="82">
        <v>2</v>
      </c>
      <c r="B8" s="137" t="s">
        <v>102</v>
      </c>
      <c r="C8" s="124">
        <v>152.74093722369577</v>
      </c>
      <c r="D8" s="124">
        <v>151.44454799627212</v>
      </c>
      <c r="E8" s="124">
        <v>191.5259847732539</v>
      </c>
      <c r="F8" s="124"/>
      <c r="G8" s="82">
        <v>2</v>
      </c>
      <c r="H8" s="135" t="s">
        <v>104</v>
      </c>
      <c r="I8" s="124">
        <v>139.25076718197641</v>
      </c>
      <c r="J8" s="124">
        <v>139.80383545600449</v>
      </c>
      <c r="K8" s="124">
        <v>147.72460708421167</v>
      </c>
    </row>
    <row r="9" spans="1:17" x14ac:dyDescent="0.2">
      <c r="A9" s="82">
        <v>3</v>
      </c>
      <c r="B9" s="134" t="s">
        <v>101</v>
      </c>
      <c r="C9" s="124">
        <v>160.50621949299918</v>
      </c>
      <c r="D9" s="124">
        <v>280.4748941318814</v>
      </c>
      <c r="E9" s="124">
        <v>223.25524868593155</v>
      </c>
      <c r="F9" s="124"/>
      <c r="G9" s="82">
        <v>3</v>
      </c>
      <c r="H9" s="132" t="s">
        <v>103</v>
      </c>
      <c r="I9" s="124">
        <v>477.47915889010551</v>
      </c>
      <c r="J9" s="124">
        <v>292.24058769513044</v>
      </c>
      <c r="K9" s="124">
        <v>144.89112227805302</v>
      </c>
    </row>
    <row r="10" spans="1:17" x14ac:dyDescent="0.2">
      <c r="A10" s="82">
        <v>3</v>
      </c>
      <c r="B10" s="137" t="s">
        <v>102</v>
      </c>
      <c r="C10" s="124">
        <v>306.77228953091014</v>
      </c>
      <c r="D10" s="124">
        <v>221.84503603120712</v>
      </c>
      <c r="E10" s="124">
        <v>208.75546054466028</v>
      </c>
      <c r="F10" s="124"/>
      <c r="G10" s="82">
        <v>3</v>
      </c>
      <c r="H10" s="135" t="s">
        <v>104</v>
      </c>
      <c r="I10" s="124">
        <v>475.83871960603267</v>
      </c>
      <c r="J10" s="124">
        <v>359.68729851708224</v>
      </c>
      <c r="K10" s="124">
        <v>262.23854027591676</v>
      </c>
    </row>
    <row r="12" spans="1:17" x14ac:dyDescent="0.2">
      <c r="A12" s="82" t="s">
        <v>111</v>
      </c>
    </row>
    <row r="13" spans="1:17" x14ac:dyDescent="0.2">
      <c r="A13" s="91"/>
      <c r="B13" s="124"/>
      <c r="C13" s="91"/>
      <c r="D13" s="91"/>
      <c r="E13" s="91"/>
      <c r="F13" s="124"/>
      <c r="Q13" s="138"/>
    </row>
    <row r="14" spans="1:17" x14ac:dyDescent="0.2">
      <c r="A14" s="133" t="s">
        <v>114</v>
      </c>
      <c r="B14" s="131"/>
      <c r="C14" s="139">
        <v>222.47281018554196</v>
      </c>
      <c r="D14" s="139">
        <v>240.65206450991127</v>
      </c>
      <c r="E14" s="139">
        <v>205.48858321395582</v>
      </c>
      <c r="F14" s="131"/>
      <c r="G14" s="133"/>
      <c r="H14" s="133"/>
      <c r="I14" s="140">
        <v>351.61506925753633</v>
      </c>
      <c r="J14" s="140">
        <v>266.58726405360039</v>
      </c>
      <c r="K14" s="140">
        <v>151.64672244150429</v>
      </c>
      <c r="Q14" s="138"/>
    </row>
    <row r="15" spans="1:17" x14ac:dyDescent="0.2">
      <c r="A15" s="91" t="s">
        <v>115</v>
      </c>
      <c r="B15" s="124"/>
      <c r="C15" s="91">
        <v>29.213100619391387</v>
      </c>
      <c r="D15" s="91">
        <v>23.993742660811879</v>
      </c>
      <c r="E15" s="91">
        <v>15.412035392631832</v>
      </c>
      <c r="F15" s="124"/>
      <c r="G15" s="91"/>
      <c r="H15" s="91"/>
      <c r="I15" s="91">
        <v>61.904170967406671</v>
      </c>
      <c r="J15" s="91">
        <v>34.592579962911699</v>
      </c>
      <c r="K15" s="91">
        <v>24.702805995566273</v>
      </c>
    </row>
    <row r="16" spans="1:17" x14ac:dyDescent="0.2">
      <c r="A16" s="91" t="s">
        <v>116</v>
      </c>
      <c r="B16" s="124"/>
      <c r="C16" s="91">
        <v>237.92674558243903</v>
      </c>
      <c r="D16" s="91">
        <v>245.41356576096041</v>
      </c>
      <c r="E16" s="91">
        <v>200.14072265895709</v>
      </c>
      <c r="F16" s="124"/>
      <c r="G16" s="91"/>
      <c r="H16" s="91"/>
      <c r="I16" s="91">
        <v>414.5859636560038</v>
      </c>
      <c r="J16" s="91">
        <v>294.71877869605009</v>
      </c>
      <c r="K16" s="91">
        <v>146.30786468113234</v>
      </c>
    </row>
    <row r="17" spans="1:11" x14ac:dyDescent="0.2">
      <c r="A17" s="91" t="s">
        <v>117</v>
      </c>
      <c r="B17" s="124"/>
      <c r="C17" s="91" t="e">
        <v>#N/A</v>
      </c>
      <c r="D17" s="91" t="e">
        <v>#N/A</v>
      </c>
      <c r="E17" s="91" t="e">
        <v>#N/A</v>
      </c>
      <c r="F17" s="124"/>
      <c r="G17" s="91"/>
      <c r="H17" s="91"/>
      <c r="I17" s="91" t="e">
        <v>#N/A</v>
      </c>
      <c r="J17" s="91" t="e">
        <v>#N/A</v>
      </c>
      <c r="K17" s="91" t="e">
        <v>#N/A</v>
      </c>
    </row>
    <row r="18" spans="1:11" x14ac:dyDescent="0.2">
      <c r="A18" s="91" t="s">
        <v>118</v>
      </c>
      <c r="B18" s="124"/>
      <c r="C18" s="91">
        <v>65.322478818500358</v>
      </c>
      <c r="D18" s="91">
        <v>58.772426538637852</v>
      </c>
      <c r="E18" s="91">
        <v>37.751622609662981</v>
      </c>
      <c r="F18" s="124"/>
      <c r="G18" s="91"/>
      <c r="H18" s="91"/>
      <c r="I18" s="91">
        <v>151.63363182015883</v>
      </c>
      <c r="J18" s="91">
        <v>84.734169795559083</v>
      </c>
      <c r="K18" s="91">
        <v>60.509269904102375</v>
      </c>
    </row>
    <row r="19" spans="1:11" x14ac:dyDescent="0.2">
      <c r="A19" s="91" t="s">
        <v>119</v>
      </c>
      <c r="B19" s="124"/>
      <c r="C19" s="91">
        <v>4267.0262389934287</v>
      </c>
      <c r="D19" s="91">
        <v>3454.1981212395826</v>
      </c>
      <c r="E19" s="91">
        <v>1425.1850096624171</v>
      </c>
      <c r="F19" s="124"/>
      <c r="G19" s="91"/>
      <c r="H19" s="91"/>
      <c r="I19" s="91">
        <v>22992.758298971479</v>
      </c>
      <c r="J19" s="91">
        <v>7179.8795309426378</v>
      </c>
      <c r="K19" s="91">
        <v>3661.3717443275091</v>
      </c>
    </row>
    <row r="20" spans="1:11" x14ac:dyDescent="0.2">
      <c r="A20" s="91" t="s">
        <v>120</v>
      </c>
      <c r="B20" s="124"/>
      <c r="C20" s="91">
        <v>-1.822046702690467</v>
      </c>
      <c r="D20" s="91">
        <v>-0.53687172328977617</v>
      </c>
      <c r="E20" s="91">
        <v>0.64840371723672519</v>
      </c>
      <c r="F20" s="124"/>
      <c r="G20" s="91"/>
      <c r="H20" s="91"/>
      <c r="I20" s="91">
        <v>-1.785674006175392</v>
      </c>
      <c r="J20" s="91">
        <v>-1.0183142974750563</v>
      </c>
      <c r="K20" s="91">
        <v>2.8992338793484755</v>
      </c>
    </row>
    <row r="21" spans="1:11" x14ac:dyDescent="0.2">
      <c r="A21" s="91" t="s">
        <v>121</v>
      </c>
      <c r="B21" s="124"/>
      <c r="C21" s="91">
        <v>8.7209763626375045E-2</v>
      </c>
      <c r="D21" s="91">
        <v>-0.39818532847276833</v>
      </c>
      <c r="E21" s="91">
        <v>0.96368095234288131</v>
      </c>
      <c r="F21" s="124"/>
      <c r="G21" s="91"/>
      <c r="H21" s="91"/>
      <c r="I21" s="91">
        <v>-0.75884865701492854</v>
      </c>
      <c r="J21" s="91">
        <v>-0.74140926791096062</v>
      </c>
      <c r="K21" s="91">
        <v>1.3129265192931496</v>
      </c>
    </row>
    <row r="22" spans="1:11" x14ac:dyDescent="0.2">
      <c r="A22" s="91" t="s">
        <v>122</v>
      </c>
      <c r="B22" s="124"/>
      <c r="C22" s="91">
        <v>154.03135230721438</v>
      </c>
      <c r="D22" s="91">
        <v>162.8802414806502</v>
      </c>
      <c r="E22" s="91">
        <v>101.7542258128251</v>
      </c>
      <c r="F22" s="124"/>
      <c r="G22" s="91"/>
      <c r="H22" s="91"/>
      <c r="I22" s="91">
        <v>338.2283917081291</v>
      </c>
      <c r="J22" s="91">
        <v>219.88346306107775</v>
      </c>
      <c r="K22" s="91">
        <v>180.95578794053145</v>
      </c>
    </row>
    <row r="23" spans="1:11" x14ac:dyDescent="0.2">
      <c r="A23" s="91" t="s">
        <v>123</v>
      </c>
      <c r="B23" s="124"/>
      <c r="C23" s="91">
        <v>152.74093722369577</v>
      </c>
      <c r="D23" s="91">
        <v>151.44454799627212</v>
      </c>
      <c r="E23" s="91">
        <v>167.58972433430785</v>
      </c>
      <c r="F23" s="124"/>
      <c r="G23" s="91"/>
      <c r="H23" s="91"/>
      <c r="I23" s="91">
        <v>139.25076718197641</v>
      </c>
      <c r="J23" s="91">
        <v>139.80383545600449</v>
      </c>
      <c r="K23" s="91">
        <v>81.282752335385311</v>
      </c>
    </row>
    <row r="24" spans="1:11" x14ac:dyDescent="0.2">
      <c r="A24" s="91" t="s">
        <v>124</v>
      </c>
      <c r="B24" s="124"/>
      <c r="C24" s="91">
        <v>306.77228953091014</v>
      </c>
      <c r="D24" s="91">
        <v>314.32478947692232</v>
      </c>
      <c r="E24" s="91">
        <v>269.34395014713294</v>
      </c>
      <c r="F24" s="124"/>
      <c r="G24" s="91"/>
      <c r="H24" s="91"/>
      <c r="I24" s="91">
        <v>477.47915889010551</v>
      </c>
      <c r="J24" s="91">
        <v>359.68729851708224</v>
      </c>
      <c r="K24" s="91">
        <v>262.23854027591676</v>
      </c>
    </row>
    <row r="25" spans="1:11" x14ac:dyDescent="0.2">
      <c r="A25" s="91" t="s">
        <v>125</v>
      </c>
      <c r="B25" s="124"/>
      <c r="C25" s="91">
        <v>1112.3640509277097</v>
      </c>
      <c r="D25" s="91">
        <v>1443.9123870594676</v>
      </c>
      <c r="E25" s="91">
        <v>1232.9314992837349</v>
      </c>
      <c r="F25" s="124"/>
      <c r="G25" s="91"/>
      <c r="H25" s="91"/>
      <c r="I25" s="91">
        <v>2109.690415545218</v>
      </c>
      <c r="J25" s="91">
        <v>1599.5235843216024</v>
      </c>
      <c r="K25" s="91">
        <v>909.88033464902583</v>
      </c>
    </row>
    <row r="26" spans="1:11" x14ac:dyDescent="0.2">
      <c r="A26" s="91" t="s">
        <v>126</v>
      </c>
      <c r="B26" s="124"/>
      <c r="C26" s="91">
        <v>5</v>
      </c>
      <c r="D26" s="91">
        <v>6</v>
      </c>
      <c r="E26" s="91">
        <v>6</v>
      </c>
      <c r="F26" s="124"/>
      <c r="G26" s="91"/>
      <c r="H26" s="91"/>
      <c r="I26" s="91">
        <v>6</v>
      </c>
      <c r="J26" s="91">
        <v>6</v>
      </c>
      <c r="K26" s="91">
        <v>6</v>
      </c>
    </row>
    <row r="27" spans="1:11" x14ac:dyDescent="0.2">
      <c r="A27" s="91" t="s">
        <v>127</v>
      </c>
      <c r="B27" s="136"/>
      <c r="C27" s="91">
        <v>81.10857022235983</v>
      </c>
      <c r="D27" s="91">
        <v>61.677879052815165</v>
      </c>
      <c r="E27" s="91">
        <v>39.617898230483391</v>
      </c>
      <c r="F27" s="136"/>
      <c r="G27" s="91"/>
      <c r="H27" s="91"/>
      <c r="I27" s="91">
        <v>159.12973743894051</v>
      </c>
      <c r="J27" s="91">
        <v>88.923057700457562</v>
      </c>
      <c r="K27" s="91">
        <v>63.500584381450516</v>
      </c>
    </row>
    <row r="28" spans="1:11" x14ac:dyDescent="0.2">
      <c r="A28" s="136"/>
      <c r="B28" s="136"/>
      <c r="C28" s="136"/>
      <c r="D28" s="136"/>
      <c r="E28" s="136"/>
      <c r="F28" s="136"/>
      <c r="G28" s="91"/>
      <c r="H28" s="91"/>
      <c r="I28" s="124"/>
      <c r="J28" s="124"/>
      <c r="K28" s="124"/>
    </row>
    <row r="29" spans="1:11" x14ac:dyDescent="0.2">
      <c r="A29" s="136"/>
      <c r="B29" s="136"/>
      <c r="C29" s="136"/>
      <c r="D29" s="136"/>
      <c r="E29" s="136"/>
      <c r="F29" s="136"/>
      <c r="G29" s="91"/>
      <c r="H29" s="91"/>
      <c r="I29" s="124"/>
      <c r="J29" s="124"/>
      <c r="K29" s="124"/>
    </row>
    <row r="30" spans="1:11" x14ac:dyDescent="0.2">
      <c r="A30" s="136"/>
      <c r="B30" s="136"/>
      <c r="C30" s="136"/>
      <c r="D30" s="136"/>
      <c r="E30" s="136"/>
      <c r="F30" s="136"/>
      <c r="G30" s="124"/>
      <c r="H30" s="91"/>
      <c r="I30" s="124"/>
      <c r="J30" s="124"/>
      <c r="K30" s="124"/>
    </row>
    <row r="31" spans="1:11" x14ac:dyDescent="0.2">
      <c r="A31" s="136"/>
      <c r="B31" s="136"/>
      <c r="C31" s="136"/>
      <c r="D31" s="136"/>
      <c r="E31" s="136"/>
      <c r="F31" s="136"/>
      <c r="G31" s="124"/>
      <c r="H31" s="91"/>
      <c r="I31" s="124"/>
      <c r="J31" s="124"/>
      <c r="K31" s="124"/>
    </row>
    <row r="32" spans="1:11" x14ac:dyDescent="0.2">
      <c r="A32" s="136"/>
      <c r="B32" s="136"/>
      <c r="C32" s="136"/>
      <c r="D32" s="136"/>
      <c r="E32" s="136"/>
      <c r="F32" s="136"/>
      <c r="G32" s="124"/>
      <c r="H32" s="91"/>
      <c r="I32" s="124"/>
      <c r="J32" s="124"/>
      <c r="K32" s="124"/>
    </row>
    <row r="33" spans="1:11" x14ac:dyDescent="0.2">
      <c r="A33" s="136"/>
      <c r="B33" s="136"/>
      <c r="C33" s="136"/>
      <c r="D33" s="136"/>
      <c r="E33" s="136"/>
      <c r="F33" s="136"/>
      <c r="G33" s="124"/>
      <c r="H33" s="91"/>
      <c r="I33" s="124"/>
      <c r="J33" s="124"/>
      <c r="K33" s="124"/>
    </row>
    <row r="34" spans="1:11" x14ac:dyDescent="0.2">
      <c r="A34" s="136"/>
      <c r="B34" s="136"/>
      <c r="C34" s="136"/>
      <c r="D34" s="136"/>
      <c r="E34" s="136"/>
      <c r="F34" s="136"/>
      <c r="G34" s="124"/>
      <c r="H34" s="91"/>
      <c r="I34" s="124"/>
      <c r="J34" s="124"/>
      <c r="K34" s="124"/>
    </row>
    <row r="35" spans="1:11" x14ac:dyDescent="0.2">
      <c r="A35" s="136"/>
      <c r="B35" s="136"/>
      <c r="C35" s="136"/>
      <c r="D35" s="136"/>
      <c r="E35" s="136"/>
      <c r="F35" s="136"/>
      <c r="G35" s="124"/>
      <c r="H35" s="91"/>
      <c r="I35" s="124"/>
      <c r="J35" s="124"/>
      <c r="K35" s="124"/>
    </row>
    <row r="36" spans="1:11" x14ac:dyDescent="0.2">
      <c r="A36" s="136"/>
      <c r="B36" s="136"/>
      <c r="C36" s="136"/>
      <c r="D36" s="136"/>
      <c r="E36" s="136"/>
      <c r="F36" s="136"/>
      <c r="G36" s="136"/>
      <c r="H36" s="130"/>
      <c r="I36" s="136"/>
    </row>
    <row r="37" spans="1:11" x14ac:dyDescent="0.2">
      <c r="A37" s="136"/>
      <c r="B37" s="136"/>
      <c r="C37" s="136"/>
      <c r="D37" s="136"/>
      <c r="E37" s="136"/>
      <c r="F37" s="136"/>
      <c r="G37" s="136"/>
      <c r="H37" s="130"/>
      <c r="I37" s="136"/>
    </row>
    <row r="38" spans="1:11" x14ac:dyDescent="0.2">
      <c r="A38" s="136"/>
      <c r="B38" s="136"/>
      <c r="C38" s="136"/>
      <c r="D38" s="136"/>
      <c r="E38" s="136"/>
      <c r="F38" s="136"/>
      <c r="G38" s="136"/>
      <c r="H38" s="130"/>
      <c r="I38" s="136"/>
    </row>
    <row r="39" spans="1:11" x14ac:dyDescent="0.2">
      <c r="A39" s="136"/>
      <c r="B39" s="136"/>
      <c r="C39" s="136"/>
      <c r="D39" s="136"/>
      <c r="E39" s="136"/>
      <c r="F39" s="136"/>
      <c r="G39" s="136"/>
      <c r="H39" s="130"/>
      <c r="I39" s="136"/>
    </row>
    <row r="40" spans="1:11" x14ac:dyDescent="0.2">
      <c r="A40" s="136"/>
      <c r="B40" s="136"/>
      <c r="C40" s="136"/>
      <c r="D40" s="136"/>
      <c r="E40" s="136"/>
      <c r="F40" s="136"/>
      <c r="G40" s="136"/>
      <c r="H40" s="130"/>
      <c r="I40" s="136"/>
    </row>
    <row r="41" spans="1:11" x14ac:dyDescent="0.2">
      <c r="A41" s="136"/>
      <c r="B41" s="136"/>
      <c r="C41" s="136"/>
      <c r="D41" s="136"/>
      <c r="E41" s="136"/>
      <c r="F41" s="136"/>
      <c r="G41" s="136"/>
      <c r="H41" s="130"/>
      <c r="I41" s="136"/>
    </row>
    <row r="42" spans="1:11" x14ac:dyDescent="0.2">
      <c r="A42" s="136"/>
      <c r="B42" s="136"/>
      <c r="C42" s="136"/>
      <c r="D42" s="136"/>
      <c r="E42" s="136"/>
      <c r="F42" s="136"/>
      <c r="G42" s="136"/>
      <c r="H42" s="130"/>
      <c r="I42" s="136"/>
    </row>
    <row r="43" spans="1:11" x14ac:dyDescent="0.2">
      <c r="A43" s="136"/>
      <c r="B43" s="136"/>
      <c r="C43" s="136"/>
      <c r="D43" s="136"/>
      <c r="E43" s="136"/>
      <c r="F43" s="136"/>
      <c r="G43" s="136"/>
      <c r="H43" s="130"/>
      <c r="I43" s="136"/>
    </row>
    <row r="44" spans="1:11" x14ac:dyDescent="0.2">
      <c r="A44" s="136"/>
      <c r="B44" s="136"/>
      <c r="C44" s="136"/>
      <c r="D44" s="136"/>
      <c r="E44" s="136"/>
      <c r="F44" s="136"/>
    </row>
    <row r="45" spans="1:11" x14ac:dyDescent="0.2">
      <c r="A45" s="136"/>
      <c r="B45" s="136"/>
      <c r="C45" s="136"/>
      <c r="D45" s="136"/>
      <c r="E45" s="136"/>
      <c r="F45" s="13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GAG_Cellular_raw</vt:lpstr>
      <vt:lpstr>GAG_cellular_processed</vt:lpstr>
      <vt:lpstr>GAG_decel_raw</vt:lpstr>
      <vt:lpstr>GAG_decel_processed</vt:lpstr>
      <vt:lpstr>GAG_collated</vt:lpstr>
      <vt:lpstr>GAG_decel_processed!Print_Area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Halina Norbertczak [RPG]</dc:creator>
  <cp:lastModifiedBy>Halina Norbertczak</cp:lastModifiedBy>
  <cp:lastPrinted>2018-08-20T16:49:49Z</cp:lastPrinted>
  <dcterms:created xsi:type="dcterms:W3CDTF">2018-07-23T10:59:47Z</dcterms:created>
  <dcterms:modified xsi:type="dcterms:W3CDTF">2020-10-09T13:00:38Z</dcterms:modified>
</cp:coreProperties>
</file>