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 codeName="ThisWorkbook" defaultThemeVersion="124226"/>
  <xr:revisionPtr revIDLastSave="0" documentId="13_ncr:1_{3751EAA1-AB31-4B58-9133-4DB0C3C39E0F}" xr6:coauthVersionLast="46" xr6:coauthVersionMax="46" xr10:uidLastSave="{00000000-0000-0000-0000-000000000000}"/>
  <bookViews>
    <workbookView xWindow="-110" yWindow="-110" windowWidth="19420" windowHeight="10420" tabRatio="701" xr2:uid="{00000000-000D-0000-FFFF-FFFF00000000}"/>
  </bookViews>
  <sheets>
    <sheet name="DATA" sheetId="5" r:id="rId1"/>
    <sheet name="Formulas" sheetId="2" r:id="rId2"/>
    <sheet name="MeCN" sheetId="3" r:id="rId3"/>
  </sheets>
  <calcPr calcId="191029"/>
</workbook>
</file>

<file path=xl/calcChain.xml><?xml version="1.0" encoding="utf-8"?>
<calcChain xmlns="http://schemas.openxmlformats.org/spreadsheetml/2006/main">
  <c r="J14" i="5" l="1"/>
  <c r="J15" i="5"/>
  <c r="J16" i="5"/>
  <c r="J17" i="5"/>
  <c r="B25" i="3"/>
  <c r="B26" i="3"/>
  <c r="C19" i="5" l="1"/>
  <c r="B11" i="2" l="1"/>
  <c r="G17" i="5"/>
  <c r="C17" i="5"/>
  <c r="G16" i="5"/>
  <c r="C16" i="5"/>
  <c r="G15" i="5"/>
  <c r="C15" i="5"/>
  <c r="G14" i="5"/>
  <c r="C14" i="5"/>
  <c r="G13" i="5"/>
  <c r="C13" i="5"/>
  <c r="G12" i="5"/>
  <c r="C12" i="5"/>
  <c r="G11" i="5"/>
  <c r="C11" i="5"/>
  <c r="G10" i="5"/>
  <c r="C10" i="5"/>
  <c r="G9" i="5"/>
  <c r="C9" i="5"/>
  <c r="G8" i="5"/>
  <c r="C8" i="5"/>
  <c r="G7" i="5"/>
  <c r="C7" i="5"/>
  <c r="F4" i="5"/>
  <c r="I4" i="5"/>
  <c r="I2" i="5"/>
  <c r="B14" i="3" l="1"/>
  <c r="B15" i="3"/>
  <c r="B16" i="3"/>
  <c r="B17" i="3"/>
  <c r="B18" i="3"/>
  <c r="B19" i="3"/>
  <c r="B20" i="3"/>
  <c r="B21" i="3"/>
  <c r="B22" i="3"/>
  <c r="B23" i="3"/>
  <c r="B24" i="3"/>
  <c r="B13" i="3"/>
  <c r="F8" i="3"/>
  <c r="C15" i="3"/>
  <c r="C17" i="3"/>
  <c r="C18" i="3"/>
  <c r="D18" i="3" s="1"/>
  <c r="I12" i="5" s="1"/>
  <c r="C19" i="3"/>
  <c r="C20" i="3"/>
  <c r="C21" i="3"/>
  <c r="C22" i="3"/>
  <c r="D22" i="3" s="1"/>
  <c r="I16" i="5" s="1"/>
  <c r="H12" i="3"/>
  <c r="G12" i="3"/>
  <c r="F12" i="3"/>
  <c r="C13" i="3" s="1"/>
  <c r="C16" i="3" l="1"/>
  <c r="C25" i="3"/>
  <c r="C26" i="3"/>
  <c r="D26" i="3" s="1"/>
  <c r="C24" i="3"/>
  <c r="C14" i="3"/>
  <c r="D14" i="3" s="1"/>
  <c r="I8" i="5" s="1"/>
  <c r="J8" i="5" s="1"/>
  <c r="K8" i="5" s="1"/>
  <c r="C23" i="3"/>
  <c r="L16" i="5"/>
  <c r="K16" i="5"/>
  <c r="M16" i="5" s="1"/>
  <c r="N16" i="5" s="1"/>
  <c r="O16" i="5" s="1"/>
  <c r="P16" i="5" s="1"/>
  <c r="L12" i="5"/>
  <c r="J12" i="5"/>
  <c r="K12" i="5" s="1"/>
  <c r="L8" i="5"/>
  <c r="D25" i="3"/>
  <c r="I19" i="5" s="1"/>
  <c r="D21" i="3"/>
  <c r="I15" i="5" s="1"/>
  <c r="D17" i="3"/>
  <c r="I11" i="5" s="1"/>
  <c r="D24" i="3"/>
  <c r="D13" i="3"/>
  <c r="I7" i="5" s="1"/>
  <c r="D20" i="3"/>
  <c r="I14" i="5" s="1"/>
  <c r="D16" i="3"/>
  <c r="I10" i="5" s="1"/>
  <c r="D23" i="3"/>
  <c r="I17" i="5" s="1"/>
  <c r="D19" i="3"/>
  <c r="I13" i="5" s="1"/>
  <c r="J13" i="5" s="1"/>
  <c r="D15" i="3"/>
  <c r="I9" i="5" s="1"/>
  <c r="L9" i="5" l="1"/>
  <c r="J9" i="5"/>
  <c r="K9" i="5" s="1"/>
  <c r="L14" i="5"/>
  <c r="K14" i="5"/>
  <c r="M14" i="5" s="1"/>
  <c r="N14" i="5" s="1"/>
  <c r="O14" i="5" s="1"/>
  <c r="P14" i="5" s="1"/>
  <c r="K15" i="5"/>
  <c r="M15" i="5" s="1"/>
  <c r="N15" i="5" s="1"/>
  <c r="O15" i="5" s="1"/>
  <c r="P15" i="5" s="1"/>
  <c r="L15" i="5"/>
  <c r="L13" i="5"/>
  <c r="K13" i="5"/>
  <c r="M13" i="5" s="1"/>
  <c r="N13" i="5" s="1"/>
  <c r="O13" i="5" s="1"/>
  <c r="P13" i="5" s="1"/>
  <c r="J7" i="5"/>
  <c r="K7" i="5" s="1"/>
  <c r="M7" i="5" s="1"/>
  <c r="N7" i="5" s="1"/>
  <c r="O7" i="5" s="1"/>
  <c r="P7" i="5" s="1"/>
  <c r="L7" i="5"/>
  <c r="M12" i="5"/>
  <c r="N12" i="5" s="1"/>
  <c r="O12" i="5" s="1"/>
  <c r="P12" i="5" s="1"/>
  <c r="L17" i="5"/>
  <c r="K17" i="5"/>
  <c r="M17" i="5" s="1"/>
  <c r="N17" i="5" s="1"/>
  <c r="O17" i="5" s="1"/>
  <c r="P17" i="5" s="1"/>
  <c r="J11" i="5"/>
  <c r="K11" i="5" s="1"/>
  <c r="L11" i="5"/>
  <c r="L10" i="5"/>
  <c r="J10" i="5"/>
  <c r="K10" i="5" s="1"/>
  <c r="M10" i="5" s="1"/>
  <c r="N10" i="5" s="1"/>
  <c r="O10" i="5" s="1"/>
  <c r="P10" i="5" s="1"/>
  <c r="M8" i="5"/>
  <c r="N8" i="5" s="1"/>
  <c r="O8" i="5" s="1"/>
  <c r="P8" i="5" s="1"/>
  <c r="M11" i="5" l="1"/>
  <c r="N11" i="5" s="1"/>
  <c r="O11" i="5" s="1"/>
  <c r="P11" i="5" s="1"/>
  <c r="M9" i="5"/>
  <c r="N9" i="5" s="1"/>
  <c r="O9" i="5" s="1"/>
  <c r="P9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<sst xmlns="http://schemas.openxmlformats.org/spreadsheetml/2006/main" count="90" uniqueCount="75">
  <si>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</si>
  <si>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</si>
  <si>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</si>
  <si>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</si>
  <si>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</si>
  <si>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</si>
  <si>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</si>
  <si>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</si>
  <si>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</si>
  <si>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</si>
  <si>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</si>
  <si>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</si>
  <si>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</si>
  <si>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</si>
  <si>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</si>
  <si>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</si>
  <si>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</si>
  <si>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</si>
  <si>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</si>
  <si>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</si>
  <si>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</si>
  <si>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</si>
  <si>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</si>
  <si>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</si>
  <si>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</si>
  <si>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</si>
  <si>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</si>
  <si>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</si>
  <si>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</si>
  <si>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</si>
  <si>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</si>
  <si>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</si>
  <si>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</si>
  <si>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</si>
  <si>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</si>
  <si>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</si>
  <si>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</si>
  <si>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</si>
  <si>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</si>
  <si>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</si>
  <si>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</si>
  <si>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</si>
  <si>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</si>
  <si>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</si>
  <si>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</si>
  <si>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</si>
  <si>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</si>
  <si>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</si>
  <si>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</si>
  <si>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</si>
  <si>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</si>
  <si>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</si>
  <si>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</si>
  <si>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</si>
  <si>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</si>
  <si>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</si>
  <si>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</si>
  <si>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</si>
  <si>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</si>
  <si>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</si>
  <si>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</si>
  <si>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</si>
  <si>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</si>
  <si>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</si>
  <si>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</si>
  <si>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</si>
  <si>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</si>
  <si>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</si>
  <si>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</si>
  <si>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</si>
  <si>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</si>
  <si>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</si>
  <si>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</si>
  <si>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</si>
  <si>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CONMA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</si>
</sst>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DATA!$B$7:$B$18</c:f>
              <c:numCache>
                <c:formatCode>0.0</c:formatCode>
                <c:ptCount val="12"/>
                <c:pt idx="0">
                  <c:v>238.16</c:v>
                </c:pt>
                <c:pt idx="1">
                  <c:v>248.16</c:v>
                </c:pt>
                <c:pt idx="2">
                  <c:v>258.16000000000003</c:v>
                </c:pt>
                <c:pt idx="3">
                  <c:v>268.16000000000003</c:v>
                </c:pt>
                <c:pt idx="4">
                  <c:v>278.16000000000003</c:v>
                </c:pt>
                <c:pt idx="5">
                  <c:v>288.16000000000003</c:v>
                </c:pt>
                <c:pt idx="6">
                  <c:v>298.16000000000003</c:v>
                </c:pt>
                <c:pt idx="7">
                  <c:v>308.16000000000003</c:v>
                </c:pt>
                <c:pt idx="8">
                  <c:v>318.16000000000003</c:v>
                </c:pt>
                <c:pt idx="9">
                  <c:v>328.16</c:v>
                </c:pt>
                <c:pt idx="10">
                  <c:v>338.16</c:v>
                </c:pt>
              </c:numCache>
            </c:numRef>
          </c:xVal>
          <c:yVal>
            <c:numRef>
              <c:f>DATA!$P$7:$P$18</c:f>
              <c:numCache>
                <c:formatCode>0.00</c:formatCode>
                <c:ptCount val="12"/>
                <c:pt idx="0">
                  <c:v>0.69430556691633094</c:v>
                </c:pt>
                <c:pt idx="1">
                  <c:v>0.87270189541433663</c:v>
                </c:pt>
                <c:pt idx="2">
                  <c:v>1.1661057876551666</c:v>
                </c:pt>
                <c:pt idx="3">
                  <c:v>1.4867422732119944</c:v>
                </c:pt>
                <c:pt idx="4">
                  <c:v>2.0550600753071704</c:v>
                </c:pt>
                <c:pt idx="5">
                  <c:v>2.3871118103932476</c:v>
                </c:pt>
                <c:pt idx="6">
                  <c:v>2.6844965108544487</c:v>
                </c:pt>
                <c:pt idx="7">
                  <c:v>2.7496946635040591</c:v>
                </c:pt>
                <c:pt idx="8">
                  <c:v>2.8793983275295996</c:v>
                </c:pt>
                <c:pt idx="9">
                  <c:v>3.0134836870151274</c:v>
                </c:pt>
                <c:pt idx="10">
                  <c:v>3.1522827059739256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90-4E74-A441-5AA072A81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4672"/>
        <c:axId val="45511424"/>
      </c:scatterChart>
      <c:valAx>
        <c:axId val="45484672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11424"/>
        <c:crosses val="autoZero"/>
        <c:crossBetween val="midCat"/>
      </c:valAx>
      <c:valAx>
        <c:axId val="45511424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8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23</xdr:row>
      <xdr:rowOff>66675</xdr:rowOff>
    </xdr:from>
    <xdr:to>
      <xdr:col>12</xdr:col>
      <xdr:colOff>57150</xdr:colOff>
      <xdr:row>37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24"/>
  <sheetViews>
    <sheetView tabSelected="1" topLeftCell="B22" workbookViewId="0">
      <selection activeCell="R9" sqref="R9"/>
    </sheetView>
  </sheetViews>
  <sheetFormatPr defaultRowHeight="14.5" x14ac:dyDescent="0.35"/>
  <cols>
    <col min="8" max="8" width="24.1796875" customWidth="1"/>
  </cols>
  <sheetData>
    <row r="1" spans="1:20" x14ac:dyDescent="0.3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" x14ac:dyDescent="0.4">
      <c r="A2" s="29" t="s">
        <v>72</v>
      </c>
      <c r="B2" s="15"/>
      <c r="C2" s="16"/>
      <c r="D2" s="15"/>
      <c r="E2" s="15" t="s">
        <v>2</v>
      </c>
      <c r="F2" s="13">
        <v>4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3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35">
      <c r="A4" s="29"/>
      <c r="B4" s="15" t="s">
        <v>71</v>
      </c>
      <c r="C4" s="13">
        <v>679.17</v>
      </c>
      <c r="D4" s="15" t="s">
        <v>0</v>
      </c>
      <c r="E4" s="15" t="s">
        <v>4</v>
      </c>
      <c r="F4" s="15">
        <f>F2/1000/F3</f>
        <v>8.0000000000000002E-3</v>
      </c>
      <c r="G4" s="15" t="s">
        <v>5</v>
      </c>
      <c r="H4" s="15" t="s">
        <v>62</v>
      </c>
      <c r="I4" s="17">
        <f>-(C4/2)*10^-6</f>
        <v>-3.3958499999999994E-4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3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3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35">
      <c r="A7" s="29"/>
      <c r="B7" s="19">
        <v>238.16</v>
      </c>
      <c r="C7" s="20">
        <f t="shared" ref="C7:C17" si="0">B7-C$21</f>
        <v>-35.000000000000028</v>
      </c>
      <c r="D7" s="28">
        <v>0</v>
      </c>
      <c r="E7" s="28">
        <v>0</v>
      </c>
      <c r="F7" s="21">
        <v>0.12</v>
      </c>
      <c r="G7" s="15">
        <f>F7*C$23</f>
        <v>72</v>
      </c>
      <c r="H7" s="26">
        <v>0.9031339648216653</v>
      </c>
      <c r="I7" s="14">
        <f t="shared" ref="I7:I19" si="1">H7/H$19</f>
        <v>1.0828944422322127</v>
      </c>
      <c r="J7" s="21">
        <f>F$4*I7</f>
        <v>8.6631555378577016E-3</v>
      </c>
      <c r="K7" s="17">
        <f>(3*G7)/(4*3.14*C$22*10^6*J7)</f>
        <v>3.3085427425274521E-6</v>
      </c>
      <c r="L7" s="17">
        <f>I$2/I7</f>
        <v>-4.8388834549733053E-7</v>
      </c>
      <c r="M7" s="17">
        <f>K7-L7</f>
        <v>3.7924310880247825E-6</v>
      </c>
      <c r="N7" s="17">
        <f t="shared" ref="N7:N17" si="2">M7*C$4</f>
        <v>2.5757054220537914E-3</v>
      </c>
      <c r="O7" s="17">
        <f t="shared" ref="O7:O17" si="3">N7-I$4</f>
        <v>2.9152904220537913E-3</v>
      </c>
      <c r="P7" s="14">
        <f>O7*B7</f>
        <v>0.69430556691633094</v>
      </c>
      <c r="Q7" s="15"/>
      <c r="R7" s="15"/>
      <c r="S7" s="15"/>
      <c r="T7" s="15"/>
    </row>
    <row r="8" spans="1:20" x14ac:dyDescent="0.35">
      <c r="A8" s="29"/>
      <c r="B8" s="19">
        <v>248.16</v>
      </c>
      <c r="C8" s="20">
        <f t="shared" si="0"/>
        <v>-25.000000000000028</v>
      </c>
      <c r="D8" s="28">
        <v>0</v>
      </c>
      <c r="E8" s="28">
        <v>0</v>
      </c>
      <c r="F8" s="21">
        <v>0.15</v>
      </c>
      <c r="G8" s="15">
        <f t="shared" ref="G8:G17" si="4">F8*C$23</f>
        <v>90</v>
      </c>
      <c r="H8" s="26">
        <v>0.8918674063170432</v>
      </c>
      <c r="I8" s="14">
        <f t="shared" si="1"/>
        <v>1.0693853792770303</v>
      </c>
      <c r="J8" s="21">
        <f t="shared" ref="J8:J12" si="5">F$4*I8</f>
        <v>8.5550830342162425E-3</v>
      </c>
      <c r="K8" s="17">
        <f t="shared" ref="K8:K17" si="6">(3*G8)/(4*3.14*C$22*10^6*J8)</f>
        <v>4.1879225875905624E-6</v>
      </c>
      <c r="L8" s="17">
        <f t="shared" ref="L8:L17" si="7">I$2/I8</f>
        <v>-4.9000108861994722E-7</v>
      </c>
      <c r="M8" s="17">
        <f t="shared" ref="M8:M17" si="8">K8-L8</f>
        <v>4.6779236762105093E-6</v>
      </c>
      <c r="N8" s="17">
        <f t="shared" si="2"/>
        <v>3.1771054231718916E-3</v>
      </c>
      <c r="O8" s="17">
        <f t="shared" si="3"/>
        <v>3.5166904231718915E-3</v>
      </c>
      <c r="P8" s="14">
        <f t="shared" ref="P8:Q17" si="9">O8*B8</f>
        <v>0.87270189541433663</v>
      </c>
      <c r="Q8" s="15"/>
      <c r="R8" s="15"/>
      <c r="S8" s="15"/>
      <c r="T8" s="15"/>
    </row>
    <row r="9" spans="1:20" x14ac:dyDescent="0.35">
      <c r="A9" s="29"/>
      <c r="B9" s="19">
        <v>258.16000000000003</v>
      </c>
      <c r="C9" s="20">
        <f t="shared" si="0"/>
        <v>-15</v>
      </c>
      <c r="D9" s="28">
        <v>0</v>
      </c>
      <c r="E9" s="28">
        <v>0</v>
      </c>
      <c r="F9" s="21">
        <v>0.2</v>
      </c>
      <c r="G9" s="15">
        <f t="shared" si="4"/>
        <v>120</v>
      </c>
      <c r="H9" s="26">
        <v>0.88072400022374275</v>
      </c>
      <c r="I9" s="14">
        <f t="shared" si="1"/>
        <v>1.0560239810836245</v>
      </c>
      <c r="J9" s="21">
        <f t="shared" si="5"/>
        <v>8.4481918486689969E-3</v>
      </c>
      <c r="K9" s="17">
        <f t="shared" si="6"/>
        <v>5.6545473271264426E-6</v>
      </c>
      <c r="L9" s="17">
        <f t="shared" si="7"/>
        <v>-4.9620085280857408E-7</v>
      </c>
      <c r="M9" s="17">
        <f t="shared" si="8"/>
        <v>6.1507481799350166E-6</v>
      </c>
      <c r="N9" s="17">
        <f t="shared" si="2"/>
        <v>4.1774036413664648E-3</v>
      </c>
      <c r="O9" s="17">
        <f t="shared" si="3"/>
        <v>4.5169886413664647E-3</v>
      </c>
      <c r="P9" s="14">
        <f t="shared" si="9"/>
        <v>1.1661057876551666</v>
      </c>
      <c r="Q9" s="15"/>
      <c r="R9" s="15"/>
      <c r="S9" s="15"/>
      <c r="T9" s="15"/>
    </row>
    <row r="10" spans="1:20" x14ac:dyDescent="0.35">
      <c r="A10" s="29"/>
      <c r="B10" s="19">
        <v>268.16000000000003</v>
      </c>
      <c r="C10" s="20">
        <f t="shared" si="0"/>
        <v>-5</v>
      </c>
      <c r="D10" s="28">
        <v>0</v>
      </c>
      <c r="E10" s="28">
        <v>0</v>
      </c>
      <c r="F10" s="21">
        <v>0.25</v>
      </c>
      <c r="G10" s="15">
        <f t="shared" si="4"/>
        <v>150</v>
      </c>
      <c r="H10" s="26">
        <v>0.86936140158963648</v>
      </c>
      <c r="I10" s="14">
        <f t="shared" si="1"/>
        <v>1.0423997620978855</v>
      </c>
      <c r="J10" s="21">
        <f t="shared" si="5"/>
        <v>8.3391980967830841E-3</v>
      </c>
      <c r="K10" s="17">
        <f t="shared" si="6"/>
        <v>7.1605656926669344E-6</v>
      </c>
      <c r="L10" s="17">
        <f t="shared" si="7"/>
        <v>-5.0268622370502255E-7</v>
      </c>
      <c r="M10" s="17">
        <f t="shared" si="8"/>
        <v>7.6632519163719563E-6</v>
      </c>
      <c r="N10" s="17">
        <f t="shared" si="2"/>
        <v>5.2046508040423413E-3</v>
      </c>
      <c r="O10" s="17">
        <f t="shared" si="3"/>
        <v>5.5442358040423412E-3</v>
      </c>
      <c r="P10" s="14">
        <f t="shared" si="9"/>
        <v>1.4867422732119944</v>
      </c>
      <c r="Q10" s="15"/>
      <c r="R10" s="15"/>
      <c r="S10" s="15"/>
      <c r="T10" s="15"/>
    </row>
    <row r="11" spans="1:20" x14ac:dyDescent="0.35">
      <c r="A11" s="29"/>
      <c r="B11" s="19">
        <v>278.16000000000003</v>
      </c>
      <c r="C11" s="20">
        <f t="shared" si="0"/>
        <v>5</v>
      </c>
      <c r="D11" s="28">
        <v>0</v>
      </c>
      <c r="E11" s="28">
        <v>0</v>
      </c>
      <c r="F11" s="21">
        <v>0.34</v>
      </c>
      <c r="G11" s="15">
        <f t="shared" si="4"/>
        <v>204.00000000000003</v>
      </c>
      <c r="H11" s="26">
        <v>0.85788486124330188</v>
      </c>
      <c r="I11" s="14">
        <f t="shared" si="1"/>
        <v>1.0286389223540791</v>
      </c>
      <c r="J11" s="21">
        <f t="shared" si="5"/>
        <v>8.2291113788326327E-3</v>
      </c>
      <c r="K11" s="17">
        <f t="shared" si="6"/>
        <v>9.8686464849285949E-6</v>
      </c>
      <c r="L11" s="17">
        <f t="shared" si="7"/>
        <v>-5.0941101742563479E-7</v>
      </c>
      <c r="M11" s="17">
        <f t="shared" si="8"/>
        <v>1.037805750235423E-5</v>
      </c>
      <c r="N11" s="17">
        <f t="shared" si="2"/>
        <v>7.0484653138739219E-3</v>
      </c>
      <c r="O11" s="17">
        <f t="shared" si="3"/>
        <v>7.3880503138739218E-3</v>
      </c>
      <c r="P11" s="14">
        <f t="shared" si="9"/>
        <v>2.0550600753071704</v>
      </c>
      <c r="Q11" s="15"/>
      <c r="R11" s="15"/>
      <c r="S11" s="15"/>
      <c r="T11" s="15"/>
    </row>
    <row r="12" spans="1:20" x14ac:dyDescent="0.35">
      <c r="A12" s="29"/>
      <c r="B12" s="19">
        <v>288.16000000000003</v>
      </c>
      <c r="C12" s="20">
        <f t="shared" si="0"/>
        <v>15</v>
      </c>
      <c r="D12" s="28">
        <v>0</v>
      </c>
      <c r="E12" s="28">
        <v>0</v>
      </c>
      <c r="F12" s="21">
        <v>0.38</v>
      </c>
      <c r="G12" s="15">
        <f t="shared" si="4"/>
        <v>228</v>
      </c>
      <c r="H12" s="26">
        <v>0.84628692218807922</v>
      </c>
      <c r="I12" s="14">
        <f t="shared" si="1"/>
        <v>1.0147325206092077</v>
      </c>
      <c r="J12" s="21">
        <f t="shared" si="5"/>
        <v>8.1178601648736626E-3</v>
      </c>
      <c r="K12" s="17">
        <f t="shared" si="6"/>
        <v>1.1180819743968038E-5</v>
      </c>
      <c r="L12" s="17">
        <f t="shared" si="7"/>
        <v>-5.163922406718668E-7</v>
      </c>
      <c r="M12" s="17">
        <f t="shared" si="8"/>
        <v>1.1697211984639904E-5</v>
      </c>
      <c r="N12" s="17">
        <f t="shared" si="2"/>
        <v>7.9443954636078829E-3</v>
      </c>
      <c r="O12" s="17">
        <f t="shared" si="3"/>
        <v>8.2839804636078828E-3</v>
      </c>
      <c r="P12" s="14">
        <f t="shared" si="9"/>
        <v>2.3871118103932476</v>
      </c>
      <c r="Q12" s="15"/>
      <c r="R12" s="15"/>
      <c r="S12" s="15"/>
      <c r="T12" s="15"/>
    </row>
    <row r="13" spans="1:20" x14ac:dyDescent="0.35">
      <c r="A13" s="29"/>
      <c r="B13" s="19">
        <v>298.16000000000003</v>
      </c>
      <c r="C13" s="20">
        <f t="shared" si="0"/>
        <v>25</v>
      </c>
      <c r="D13" s="28">
        <v>0</v>
      </c>
      <c r="E13" s="28">
        <v>0</v>
      </c>
      <c r="F13" s="21">
        <v>0.41</v>
      </c>
      <c r="G13" s="15">
        <f t="shared" si="4"/>
        <v>245.99999999999997</v>
      </c>
      <c r="H13" s="26">
        <v>0.83455937171752714</v>
      </c>
      <c r="I13" s="14">
        <f t="shared" si="1"/>
        <v>1.0006707094934379</v>
      </c>
      <c r="J13" s="21">
        <f>F$4*I13</f>
        <v>8.0053656759475032E-3</v>
      </c>
      <c r="K13" s="17">
        <f t="shared" si="6"/>
        <v>1.223303722401683E-5</v>
      </c>
      <c r="L13" s="17">
        <f t="shared" si="7"/>
        <v>-5.2364878378948509E-7</v>
      </c>
      <c r="M13" s="17">
        <f t="shared" si="8"/>
        <v>1.2756686007806316E-5</v>
      </c>
      <c r="N13" s="17">
        <f t="shared" si="2"/>
        <v>8.6639584359218154E-3</v>
      </c>
      <c r="O13" s="17">
        <f t="shared" si="3"/>
        <v>9.0035434359218153E-3</v>
      </c>
      <c r="P13" s="14">
        <f t="shared" si="9"/>
        <v>2.6844965108544487</v>
      </c>
      <c r="Q13" s="15"/>
      <c r="R13" s="15"/>
      <c r="S13" s="15"/>
      <c r="T13" s="15"/>
    </row>
    <row r="14" spans="1:20" x14ac:dyDescent="0.35">
      <c r="A14" s="29"/>
      <c r="B14" s="19">
        <v>308.16000000000003</v>
      </c>
      <c r="C14" s="20">
        <f t="shared" si="0"/>
        <v>35</v>
      </c>
      <c r="D14" s="28">
        <v>0</v>
      </c>
      <c r="E14" s="28">
        <v>0</v>
      </c>
      <c r="F14" s="21">
        <v>0.4</v>
      </c>
      <c r="G14" s="15">
        <f t="shared" si="4"/>
        <v>240</v>
      </c>
      <c r="H14" s="26">
        <v>0.82269313126264088</v>
      </c>
      <c r="I14" s="14">
        <f t="shared" si="1"/>
        <v>0.98644260343242318</v>
      </c>
      <c r="J14" s="21">
        <f t="shared" ref="J14:J17" si="10">F$4*I14</f>
        <v>7.8915408274593864E-3</v>
      </c>
      <c r="K14" s="17">
        <f t="shared" si="6"/>
        <v>1.2106812010835667E-5</v>
      </c>
      <c r="L14" s="17">
        <f t="shared" si="7"/>
        <v>-5.3120171227062878E-7</v>
      </c>
      <c r="M14" s="17">
        <f t="shared" si="8"/>
        <v>1.2638013723106297E-5</v>
      </c>
      <c r="N14" s="17">
        <f t="shared" si="2"/>
        <v>8.5833597803221025E-3</v>
      </c>
      <c r="O14" s="17">
        <f t="shared" si="3"/>
        <v>8.9229447803221024E-3</v>
      </c>
      <c r="P14" s="14">
        <f t="shared" si="9"/>
        <v>2.7496946635040591</v>
      </c>
      <c r="Q14" s="14"/>
      <c r="R14" s="15"/>
      <c r="S14" s="15"/>
      <c r="T14" s="15"/>
    </row>
    <row r="15" spans="1:20" x14ac:dyDescent="0.35">
      <c r="A15" s="29"/>
      <c r="B15" s="19">
        <v>318.16000000000003</v>
      </c>
      <c r="C15" s="20">
        <f t="shared" si="0"/>
        <v>45</v>
      </c>
      <c r="D15" s="28">
        <v>0</v>
      </c>
      <c r="E15" s="28">
        <v>0</v>
      </c>
      <c r="F15" s="21">
        <v>0.4</v>
      </c>
      <c r="G15" s="15">
        <f t="shared" si="4"/>
        <v>240</v>
      </c>
      <c r="H15" s="26">
        <v>0.81067812484963353</v>
      </c>
      <c r="I15" s="14">
        <f t="shared" si="1"/>
        <v>0.97203612092282199</v>
      </c>
      <c r="J15" s="21">
        <f t="shared" si="10"/>
        <v>7.7762889673825761E-3</v>
      </c>
      <c r="K15" s="17">
        <f t="shared" si="6"/>
        <v>1.228624626407674E-5</v>
      </c>
      <c r="L15" s="17">
        <f t="shared" si="7"/>
        <v>-5.390746174149681E-7</v>
      </c>
      <c r="M15" s="17">
        <f t="shared" si="8"/>
        <v>1.2825320881491708E-5</v>
      </c>
      <c r="N15" s="17">
        <f t="shared" si="2"/>
        <v>8.7105731830827236E-3</v>
      </c>
      <c r="O15" s="17">
        <f t="shared" si="3"/>
        <v>9.0501581830827234E-3</v>
      </c>
      <c r="P15" s="14">
        <f t="shared" si="9"/>
        <v>2.8793983275295996</v>
      </c>
      <c r="Q15" s="14"/>
      <c r="R15" s="15"/>
      <c r="S15" s="15"/>
      <c r="T15" s="15"/>
    </row>
    <row r="16" spans="1:20" x14ac:dyDescent="0.35">
      <c r="A16" s="29"/>
      <c r="B16" s="19">
        <v>328.16</v>
      </c>
      <c r="C16" s="20">
        <f t="shared" si="0"/>
        <v>55</v>
      </c>
      <c r="D16" s="28">
        <v>0</v>
      </c>
      <c r="E16" s="28">
        <v>0</v>
      </c>
      <c r="F16" s="21">
        <v>0.4</v>
      </c>
      <c r="G16" s="15">
        <f t="shared" si="4"/>
        <v>240</v>
      </c>
      <c r="H16" s="26">
        <v>0.79850312088548236</v>
      </c>
      <c r="I16" s="14">
        <f t="shared" si="1"/>
        <v>0.95743779482671754</v>
      </c>
      <c r="J16" s="21">
        <f t="shared" si="10"/>
        <v>7.6595023586137406E-3</v>
      </c>
      <c r="K16" s="17">
        <f t="shared" si="6"/>
        <v>1.2473578151776556E-5</v>
      </c>
      <c r="L16" s="17">
        <f t="shared" si="7"/>
        <v>-5.4729404127485533E-7</v>
      </c>
      <c r="M16" s="17">
        <f t="shared" si="8"/>
        <v>1.3020872193051412E-5</v>
      </c>
      <c r="N16" s="17">
        <f t="shared" si="2"/>
        <v>8.8433857673547271E-3</v>
      </c>
      <c r="O16" s="17">
        <f t="shared" si="3"/>
        <v>9.182970767354727E-3</v>
      </c>
      <c r="P16" s="14">
        <f t="shared" si="9"/>
        <v>3.0134836870151274</v>
      </c>
      <c r="Q16" s="14"/>
      <c r="R16" s="15"/>
      <c r="S16" s="15"/>
      <c r="T16" s="15"/>
    </row>
    <row r="17" spans="1:20" x14ac:dyDescent="0.35">
      <c r="A17" s="29"/>
      <c r="B17" s="19">
        <v>338.16</v>
      </c>
      <c r="C17" s="20">
        <f t="shared" si="0"/>
        <v>65</v>
      </c>
      <c r="D17" s="28">
        <v>0</v>
      </c>
      <c r="E17" s="28">
        <v>0</v>
      </c>
      <c r="F17" s="21">
        <v>0.4</v>
      </c>
      <c r="G17" s="15">
        <f t="shared" si="4"/>
        <v>240</v>
      </c>
      <c r="H17" s="26">
        <v>0.78615554037863877</v>
      </c>
      <c r="I17" s="14">
        <f t="shared" si="1"/>
        <v>0.94263254242043026</v>
      </c>
      <c r="J17" s="21">
        <f t="shared" si="10"/>
        <v>7.5410603393634423E-3</v>
      </c>
      <c r="K17" s="17">
        <f t="shared" si="6"/>
        <v>1.2669491686092279E-5</v>
      </c>
      <c r="L17" s="17">
        <f t="shared" si="7"/>
        <v>-5.5588999575010111E-7</v>
      </c>
      <c r="M17" s="17">
        <f t="shared" si="8"/>
        <v>1.322538168184238E-5</v>
      </c>
      <c r="N17" s="17">
        <f t="shared" si="2"/>
        <v>8.9822824768568885E-3</v>
      </c>
      <c r="O17" s="17">
        <f t="shared" si="3"/>
        <v>9.3218674768568884E-3</v>
      </c>
      <c r="P17" s="14">
        <f t="shared" si="9"/>
        <v>3.1522827059739256</v>
      </c>
      <c r="Q17" s="14"/>
      <c r="R17" s="15"/>
      <c r="S17" s="15"/>
      <c r="T17" s="15"/>
    </row>
    <row r="18" spans="1:20" x14ac:dyDescent="0.35">
      <c r="A18" s="29"/>
      <c r="B18" s="19"/>
      <c r="C18" s="20"/>
      <c r="D18" s="28"/>
      <c r="E18" s="28"/>
      <c r="F18" s="21"/>
      <c r="G18" s="15"/>
      <c r="H18" s="26"/>
      <c r="I18" s="14"/>
      <c r="J18" s="21"/>
      <c r="K18" s="17"/>
      <c r="L18" s="17"/>
      <c r="M18" s="17"/>
      <c r="N18" s="17"/>
      <c r="O18" s="17"/>
      <c r="P18" s="14"/>
      <c r="Q18" s="15"/>
      <c r="R18" s="15"/>
      <c r="S18" s="15"/>
      <c r="T18" s="15"/>
    </row>
    <row r="19" spans="1:20" x14ac:dyDescent="0.3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0.83399999999999996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" x14ac:dyDescent="0.4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3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35">
      <c r="A22" s="29" t="s">
        <v>14</v>
      </c>
      <c r="B22" s="15" t="s">
        <v>15</v>
      </c>
      <c r="C22" s="24">
        <v>600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" thickBot="1" x14ac:dyDescent="0.4">
      <c r="A23" s="29"/>
      <c r="B23" s="15" t="s">
        <v>17</v>
      </c>
      <c r="C23" s="25">
        <v>600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3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6"/>
  <sheetViews>
    <sheetView zoomScale="115" zoomScaleNormal="115" workbookViewId="0">
      <selection activeCell="A36" sqref="A36"/>
    </sheetView>
  </sheetViews>
  <sheetFormatPr defaultRowHeight="14.5" x14ac:dyDescent="0.35"/>
  <cols>
    <col min="1" max="1" width="30.453125" customWidth="1"/>
  </cols>
  <sheetData>
    <row r="1" spans="1:7" x14ac:dyDescent="0.35">
      <c r="A1" t="s">
        <v>65</v>
      </c>
      <c r="B1" t="s">
        <v>19</v>
      </c>
    </row>
    <row r="2" spans="1:7" x14ac:dyDescent="0.35">
      <c r="A2" t="s">
        <v>18</v>
      </c>
      <c r="B2" t="s">
        <v>20</v>
      </c>
    </row>
    <row r="3" spans="1:7" x14ac:dyDescent="0.35">
      <c r="A3" t="s">
        <v>55</v>
      </c>
      <c r="B3" t="s">
        <v>20</v>
      </c>
      <c r="C3" t="s">
        <v>66</v>
      </c>
      <c r="G3" s="5" t="s">
        <v>54</v>
      </c>
    </row>
    <row r="4" spans="1:7" x14ac:dyDescent="0.35">
      <c r="A4" t="s">
        <v>21</v>
      </c>
      <c r="B4" t="s">
        <v>20</v>
      </c>
    </row>
    <row r="5" spans="1:7" x14ac:dyDescent="0.35">
      <c r="A5" s="1" t="s">
        <v>67</v>
      </c>
      <c r="B5" s="4" t="s">
        <v>22</v>
      </c>
    </row>
    <row r="6" spans="1:7" x14ac:dyDescent="0.35">
      <c r="A6" s="4" t="s">
        <v>68</v>
      </c>
      <c r="B6" s="4" t="s">
        <v>20</v>
      </c>
      <c r="C6" t="s">
        <v>53</v>
      </c>
    </row>
    <row r="8" spans="1:7" x14ac:dyDescent="0.35">
      <c r="A8" t="s">
        <v>48</v>
      </c>
    </row>
    <row r="9" spans="1:7" x14ac:dyDescent="0.35">
      <c r="A9" t="s">
        <v>49</v>
      </c>
    </row>
    <row r="11" spans="1:7" x14ac:dyDescent="0.3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" thickBot="1" x14ac:dyDescent="0.4">
      <c r="A12" s="3" t="s">
        <v>24</v>
      </c>
    </row>
    <row r="14" spans="1:7" x14ac:dyDescent="0.35">
      <c r="A14" t="s">
        <v>50</v>
      </c>
    </row>
    <row r="15" spans="1:7" x14ac:dyDescent="0.35">
      <c r="A15" t="s">
        <v>51</v>
      </c>
    </row>
    <row r="16" spans="1:7" x14ac:dyDescent="0.35">
      <c r="A16" t="s">
        <v>52</v>
      </c>
    </row>
  </sheetData>
  <hyperlinks>
    <hyperlink ref="G3" r:id="rId1" xr:uid="{00000000-0004-0000-0100-000000000000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I26"/>
  <sheetViews>
    <sheetView topLeftCell="A13" workbookViewId="0">
      <selection activeCell="D24" sqref="D24"/>
    </sheetView>
  </sheetViews>
  <sheetFormatPr defaultRowHeight="14.5" x14ac:dyDescent="0.35"/>
  <sheetData>
    <row r="2" spans="1:9" x14ac:dyDescent="0.35">
      <c r="D2" s="5" t="s">
        <v>25</v>
      </c>
    </row>
    <row r="6" spans="1:9" x14ac:dyDescent="0.35">
      <c r="A6" t="s">
        <v>30</v>
      </c>
      <c r="D6" t="s">
        <v>31</v>
      </c>
    </row>
    <row r="8" spans="1:9" x14ac:dyDescent="0.35">
      <c r="A8" t="s">
        <v>27</v>
      </c>
      <c r="B8">
        <v>0.78400000000000003</v>
      </c>
      <c r="C8" t="s">
        <v>28</v>
      </c>
      <c r="E8" t="s">
        <v>38</v>
      </c>
      <c r="F8">
        <f>B9/B8</f>
        <v>1.0714285714285714</v>
      </c>
    </row>
    <row r="9" spans="1:9" x14ac:dyDescent="0.35">
      <c r="A9" t="s">
        <v>29</v>
      </c>
      <c r="B9">
        <v>0.84</v>
      </c>
      <c r="C9" t="s">
        <v>28</v>
      </c>
    </row>
    <row r="10" spans="1:9" x14ac:dyDescent="0.35">
      <c r="A10" t="s">
        <v>9</v>
      </c>
      <c r="B10">
        <v>273.16000000000003</v>
      </c>
      <c r="C10" t="s">
        <v>10</v>
      </c>
    </row>
    <row r="11" spans="1:9" x14ac:dyDescent="0.3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3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35">
      <c r="A13">
        <v>238.16</v>
      </c>
      <c r="B13">
        <f>A13-B$10</f>
        <v>-35.000000000000028</v>
      </c>
      <c r="C13" s="10">
        <f>F$12/(G$12^(1+(1-A13/H$12)^I$12))/1000</f>
        <v>0.84292503383355433</v>
      </c>
      <c r="D13" s="11">
        <f>C13*F$8</f>
        <v>0.9031339648216653</v>
      </c>
    </row>
    <row r="14" spans="1:9" x14ac:dyDescent="0.35">
      <c r="A14">
        <v>248.26</v>
      </c>
      <c r="B14">
        <f t="shared" ref="B14:B26" si="0">A14-B$10</f>
        <v>-24.900000000000034</v>
      </c>
      <c r="C14" s="10">
        <f t="shared" ref="C14:C24" si="1">F$12/(G$12^(1+(1-A14/H$12)^I$12))/1000</f>
        <v>0.8324095792292403</v>
      </c>
      <c r="D14" s="11">
        <f t="shared" ref="D14:D23" si="2">C14*F$8</f>
        <v>0.8918674063170432</v>
      </c>
    </row>
    <row r="15" spans="1:9" x14ac:dyDescent="0.35">
      <c r="A15">
        <v>258.16000000000003</v>
      </c>
      <c r="B15">
        <f t="shared" si="0"/>
        <v>-15</v>
      </c>
      <c r="C15" s="10">
        <f t="shared" si="1"/>
        <v>0.82200906687549324</v>
      </c>
      <c r="D15" s="11">
        <f t="shared" si="2"/>
        <v>0.88072400022374275</v>
      </c>
    </row>
    <row r="16" spans="1:9" x14ac:dyDescent="0.35">
      <c r="A16">
        <v>268.16000000000003</v>
      </c>
      <c r="B16">
        <f t="shared" si="0"/>
        <v>-5</v>
      </c>
      <c r="C16" s="10">
        <f t="shared" si="1"/>
        <v>0.81140397481699411</v>
      </c>
      <c r="D16" s="11">
        <f t="shared" si="2"/>
        <v>0.86936140158963648</v>
      </c>
    </row>
    <row r="17" spans="1:5" x14ac:dyDescent="0.35">
      <c r="A17">
        <v>278.16000000000003</v>
      </c>
      <c r="B17">
        <f t="shared" si="0"/>
        <v>5</v>
      </c>
      <c r="C17" s="10">
        <f t="shared" si="1"/>
        <v>0.80069253716041511</v>
      </c>
      <c r="D17" s="11">
        <f t="shared" si="2"/>
        <v>0.85788486124330188</v>
      </c>
    </row>
    <row r="18" spans="1:5" x14ac:dyDescent="0.35">
      <c r="A18">
        <v>288.16000000000003</v>
      </c>
      <c r="B18">
        <f t="shared" si="0"/>
        <v>15</v>
      </c>
      <c r="C18" s="10">
        <f t="shared" si="1"/>
        <v>0.78986779404220731</v>
      </c>
      <c r="D18" s="11">
        <f t="shared" si="2"/>
        <v>0.84628692218807922</v>
      </c>
    </row>
    <row r="19" spans="1:5" x14ac:dyDescent="0.35">
      <c r="A19">
        <v>298.16000000000003</v>
      </c>
      <c r="B19">
        <f t="shared" si="0"/>
        <v>25</v>
      </c>
      <c r="C19" s="10">
        <f t="shared" si="1"/>
        <v>0.77892208026969201</v>
      </c>
      <c r="D19" s="11">
        <f t="shared" si="2"/>
        <v>0.83455937171752714</v>
      </c>
    </row>
    <row r="20" spans="1:5" x14ac:dyDescent="0.35">
      <c r="A20">
        <v>308.16000000000003</v>
      </c>
      <c r="B20">
        <f t="shared" si="0"/>
        <v>35</v>
      </c>
      <c r="C20" s="10">
        <f t="shared" si="1"/>
        <v>0.7678469225117982</v>
      </c>
      <c r="D20" s="11">
        <f t="shared" si="2"/>
        <v>0.82269313126264088</v>
      </c>
    </row>
    <row r="21" spans="1:5" x14ac:dyDescent="0.35">
      <c r="A21">
        <v>318.16000000000003</v>
      </c>
      <c r="B21">
        <f t="shared" si="0"/>
        <v>45</v>
      </c>
      <c r="C21" s="10">
        <f t="shared" si="1"/>
        <v>0.75663291652632469</v>
      </c>
      <c r="D21" s="11">
        <f t="shared" si="2"/>
        <v>0.81067812484963353</v>
      </c>
    </row>
    <row r="22" spans="1:5" x14ac:dyDescent="0.35">
      <c r="A22">
        <v>328.16</v>
      </c>
      <c r="B22">
        <f t="shared" si="0"/>
        <v>55</v>
      </c>
      <c r="C22" s="10">
        <f t="shared" si="1"/>
        <v>0.7452695794931169</v>
      </c>
      <c r="D22" s="11">
        <f t="shared" si="2"/>
        <v>0.79850312088548236</v>
      </c>
    </row>
    <row r="23" spans="1:5" x14ac:dyDescent="0.35">
      <c r="A23">
        <v>338.16</v>
      </c>
      <c r="B23">
        <f t="shared" si="0"/>
        <v>65</v>
      </c>
      <c r="C23" s="10">
        <f t="shared" si="1"/>
        <v>0.73374517102006287</v>
      </c>
      <c r="D23" s="11">
        <f t="shared" si="2"/>
        <v>0.78615554037863877</v>
      </c>
    </row>
    <row r="24" spans="1:5" x14ac:dyDescent="0.35">
      <c r="A24">
        <v>343.16</v>
      </c>
      <c r="B24">
        <f t="shared" si="0"/>
        <v>70</v>
      </c>
      <c r="C24" s="10">
        <f t="shared" si="1"/>
        <v>0.72791849939436082</v>
      </c>
      <c r="D24" s="11">
        <f>C24*F$8</f>
        <v>0.77991267792252938</v>
      </c>
    </row>
    <row r="25" spans="1:5" x14ac:dyDescent="0.35">
      <c r="A25">
        <v>300.16000000000003</v>
      </c>
      <c r="B25">
        <f t="shared" si="0"/>
        <v>27</v>
      </c>
      <c r="C25" s="10">
        <f>F$12/(G$12^(1+(1-A25/H$12)^I$12))/1000</f>
        <v>0.77671769091315634</v>
      </c>
      <c r="D25" s="11">
        <f>C25*F$8</f>
        <v>0.83219752597838181</v>
      </c>
      <c r="E25" t="s">
        <v>39</v>
      </c>
    </row>
    <row r="26" spans="1:5" x14ac:dyDescent="0.35">
      <c r="A26">
        <v>293.16000000000003</v>
      </c>
      <c r="B26">
        <f t="shared" si="0"/>
        <v>20</v>
      </c>
      <c r="C26" s="10">
        <f>F$12/(G$12^(1+(1-A26/H$12)^I$12))/1000</f>
        <v>0.78441056779959417</v>
      </c>
      <c r="D26" s="11">
        <f>C26*F$8</f>
        <v>0.84043989407099373</v>
      </c>
    </row>
  </sheetData>
  <hyperlinks>
    <hyperlink ref="D2" r:id="rId1" xr:uid="{00000000-0004-0000-02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</vt:lpstr>
      <vt:lpstr>MeCN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2021-05-05T08:19:47Z</dcterms:modified>
</cp:coreProperties>
</file>