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eds365-my.sharepoint.com/personal/cmmap_leeds_ac_uk/Documents/Documents/PUBLICATIONS/Silica NPs DOPC GUVs fusion/Repository/"/>
    </mc:Choice>
  </mc:AlternateContent>
  <xr:revisionPtr revIDLastSave="0" documentId="8_{5A038585-119B-48CF-ABCA-00C352C43B9F}" xr6:coauthVersionLast="46" xr6:coauthVersionMax="46" xr10:uidLastSave="{00000000-0000-0000-0000-000000000000}"/>
  <bookViews>
    <workbookView xWindow="-120" yWindow="-120" windowWidth="29040" windowHeight="15840" xr2:uid="{929692ED-8399-4CE0-856D-749ACCE5FA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" i="1" l="1"/>
  <c r="U10" i="1"/>
  <c r="U11" i="1"/>
  <c r="U8" i="1"/>
  <c r="T18" i="1"/>
  <c r="T17" i="1"/>
  <c r="T16" i="1"/>
  <c r="T15" i="1"/>
  <c r="T14" i="1"/>
  <c r="T13" i="1"/>
  <c r="T11" i="1"/>
  <c r="T10" i="1"/>
  <c r="T9" i="1"/>
  <c r="T8" i="1"/>
  <c r="T7" i="1"/>
  <c r="T6" i="1"/>
  <c r="T5" i="1"/>
  <c r="T4" i="1"/>
  <c r="T3" i="1"/>
  <c r="T2" i="1"/>
  <c r="S12" i="1"/>
  <c r="R12" i="1"/>
  <c r="S11" i="1"/>
  <c r="R11" i="1"/>
  <c r="S10" i="1"/>
  <c r="R10" i="1"/>
  <c r="S9" i="1"/>
  <c r="R9" i="1"/>
  <c r="S8" i="1"/>
  <c r="R8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L9" i="1"/>
  <c r="L10" i="1"/>
  <c r="L11" i="1"/>
  <c r="L8" i="1"/>
  <c r="J12" i="1"/>
  <c r="I12" i="1"/>
  <c r="J11" i="1"/>
  <c r="I11" i="1"/>
  <c r="J10" i="1"/>
  <c r="I10" i="1"/>
  <c r="J9" i="1"/>
  <c r="I9" i="1"/>
  <c r="J8" i="1"/>
  <c r="I8" i="1"/>
  <c r="K18" i="1"/>
  <c r="K17" i="1"/>
  <c r="K16" i="1"/>
  <c r="K15" i="1"/>
  <c r="K14" i="1"/>
  <c r="K13" i="1"/>
  <c r="K11" i="1"/>
  <c r="K10" i="1"/>
  <c r="K9" i="1"/>
  <c r="K8" i="1"/>
  <c r="K7" i="1"/>
  <c r="K6" i="1"/>
  <c r="K5" i="1"/>
  <c r="K4" i="1"/>
  <c r="K3" i="1"/>
  <c r="K2" i="1"/>
  <c r="L12" i="1" l="1"/>
  <c r="U12" i="1"/>
  <c r="T12" i="1"/>
  <c r="M18" i="1" l="1"/>
  <c r="M17" i="1"/>
  <c r="M16" i="1"/>
  <c r="M15" i="1"/>
  <c r="M14" i="1"/>
  <c r="M13" i="1"/>
  <c r="M12" i="1"/>
  <c r="M11" i="1"/>
  <c r="O11" i="1" s="1"/>
  <c r="M10" i="1"/>
  <c r="M9" i="1"/>
  <c r="O9" i="1" s="1"/>
  <c r="M8" i="1"/>
  <c r="M7" i="1"/>
  <c r="N7" i="1" s="1"/>
  <c r="M6" i="1"/>
  <c r="M5" i="1"/>
  <c r="M4" i="1"/>
  <c r="M3" i="1"/>
  <c r="N3" i="1" s="1"/>
  <c r="M2" i="1"/>
  <c r="N2" i="1" s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W18" i="1"/>
  <c r="W17" i="1"/>
  <c r="W16" i="1"/>
  <c r="W15" i="1"/>
  <c r="W14" i="1"/>
  <c r="W13" i="1"/>
  <c r="X12" i="1"/>
  <c r="W12" i="1"/>
  <c r="X11" i="1"/>
  <c r="W11" i="1"/>
  <c r="X10" i="1"/>
  <c r="W10" i="1"/>
  <c r="X9" i="1"/>
  <c r="W9" i="1"/>
  <c r="X8" i="1"/>
  <c r="W8" i="1"/>
  <c r="W7" i="1"/>
  <c r="W6" i="1"/>
  <c r="W5" i="1"/>
  <c r="W4" i="1"/>
  <c r="W3" i="1"/>
  <c r="W2" i="1"/>
  <c r="N18" i="1"/>
  <c r="N17" i="1"/>
  <c r="N16" i="1"/>
  <c r="N15" i="1"/>
  <c r="N14" i="1"/>
  <c r="N13" i="1"/>
  <c r="O10" i="1"/>
  <c r="N10" i="1"/>
  <c r="N9" i="1"/>
  <c r="O8" i="1"/>
  <c r="N8" i="1"/>
  <c r="N6" i="1"/>
  <c r="N5" i="1"/>
  <c r="N4" i="1"/>
  <c r="K12" i="1" l="1"/>
  <c r="N12" i="1" s="1"/>
  <c r="O12" i="1"/>
  <c r="N11" i="1"/>
</calcChain>
</file>

<file path=xl/sharedStrings.xml><?xml version="1.0" encoding="utf-8"?>
<sst xmlns="http://schemas.openxmlformats.org/spreadsheetml/2006/main" count="41" uniqueCount="27">
  <si>
    <t>GUV1 diameter</t>
  </si>
  <si>
    <t>GUV2 diameter</t>
  </si>
  <si>
    <t>Final GUV diameter</t>
  </si>
  <si>
    <t>GUV1 diameter *</t>
  </si>
  <si>
    <t>GUV2 diameter *</t>
  </si>
  <si>
    <t xml:space="preserve">Surface area GUV1+GUV2* </t>
  </si>
  <si>
    <t>GUV1 volume</t>
  </si>
  <si>
    <t>GUV2 volume</t>
  </si>
  <si>
    <t xml:space="preserve">Surface area GUV1+GUV2 </t>
  </si>
  <si>
    <t>Surface area final GUV</t>
  </si>
  <si>
    <t>GUV1 volume *</t>
  </si>
  <si>
    <t>GUV2 volume *</t>
  </si>
  <si>
    <t xml:space="preserve"> GUV1 Surface area</t>
  </si>
  <si>
    <t xml:space="preserve">GUV2 Surface area </t>
  </si>
  <si>
    <t>GUV1 Surface area*</t>
  </si>
  <si>
    <t xml:space="preserve">GUV2 Surface area* </t>
  </si>
  <si>
    <t>GUV1+GUV2 Volume</t>
  </si>
  <si>
    <t>Final GUV Volume</t>
  </si>
  <si>
    <t xml:space="preserve">Surface area Ratio </t>
  </si>
  <si>
    <t>Surface area Ratio*</t>
  </si>
  <si>
    <t>GUV1+GUV2 Volume *</t>
  </si>
  <si>
    <t xml:space="preserve">Volume Ratio </t>
  </si>
  <si>
    <t>Volume Ratio*</t>
  </si>
  <si>
    <t>Fusion pathway</t>
  </si>
  <si>
    <t>Direct fusion</t>
  </si>
  <si>
    <t>Hemifusion - fusion</t>
  </si>
  <si>
    <t>Gentle merging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</si>
</sst>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DD5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2" xfId="0" applyFont="1" applyFill="1" applyBorder="1"/>
    <xf numFmtId="2" fontId="0" fillId="2" borderId="2" xfId="0" applyNumberFormat="1" applyFont="1" applyFill="1" applyBorder="1"/>
    <xf numFmtId="0" fontId="3" fillId="3" borderId="2" xfId="0" applyFont="1" applyFill="1" applyBorder="1"/>
    <xf numFmtId="2" fontId="3" fillId="3" borderId="2" xfId="0" applyNumberFormat="1" applyFont="1" applyFill="1" applyBorder="1"/>
    <xf numFmtId="0" fontId="0" fillId="4" borderId="2" xfId="0" applyFont="1" applyFill="1" applyBorder="1"/>
    <xf numFmtId="2" fontId="0" fillId="4" borderId="2" xfId="0" applyNumberFormat="1" applyFont="1" applyFill="1" applyBorder="1"/>
    <xf numFmtId="0" fontId="3" fillId="3" borderId="4" xfId="0" applyFont="1" applyFill="1" applyBorder="1"/>
    <xf numFmtId="0" fontId="0" fillId="2" borderId="3" xfId="0" applyFont="1" applyFill="1" applyBorder="1"/>
    <xf numFmtId="0" fontId="0" fillId="4" borderId="4" xfId="0" applyFont="1" applyFill="1" applyBorder="1"/>
    <xf numFmtId="0" fontId="3" fillId="3" borderId="3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3" fillId="3" borderId="8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0" fontId="0" fillId="4" borderId="8" xfId="0" applyFont="1" applyFill="1" applyBorder="1"/>
    <xf numFmtId="0" fontId="0" fillId="4" borderId="6" xfId="0" applyFont="1" applyFill="1" applyBorder="1"/>
    <xf numFmtId="0" fontId="0" fillId="5" borderId="0" xfId="0" applyFont="1" applyFill="1" applyBorder="1"/>
    <xf numFmtId="2" fontId="0" fillId="5" borderId="0" xfId="0" applyNumberFormat="1" applyFont="1" applyFill="1" applyBorder="1"/>
    <xf numFmtId="2" fontId="0" fillId="2" borderId="5" xfId="0" applyNumberFormat="1" applyFont="1" applyFill="1" applyBorder="1"/>
    <xf numFmtId="0" fontId="0" fillId="2" borderId="4" xfId="0" applyFont="1" applyFill="1" applyBorder="1"/>
    <xf numFmtId="0" fontId="0" fillId="2" borderId="8" xfId="0" applyFont="1" applyFill="1" applyBorder="1"/>
    <xf numFmtId="2" fontId="0" fillId="2" borderId="9" xfId="0" applyNumberFormat="1" applyFont="1" applyFill="1" applyBorder="1"/>
    <xf numFmtId="0" fontId="0" fillId="5" borderId="1" xfId="0" applyFont="1" applyFill="1" applyBorder="1"/>
    <xf numFmtId="2" fontId="0" fillId="5" borderId="1" xfId="0" applyNumberFormat="1" applyFont="1" applyFill="1" applyBorder="1"/>
    <xf numFmtId="2" fontId="0" fillId="4" borderId="5" xfId="0" applyNumberFormat="1" applyFont="1" applyFill="1" applyBorder="1"/>
    <xf numFmtId="0" fontId="4" fillId="3" borderId="8" xfId="0" applyFont="1" applyFill="1" applyBorder="1"/>
    <xf numFmtId="0" fontId="4" fillId="3" borderId="6" xfId="0" applyFont="1" applyFill="1" applyBorder="1"/>
    <xf numFmtId="0" fontId="4" fillId="3" borderId="11" xfId="0" applyFont="1" applyFill="1" applyBorder="1"/>
    <xf numFmtId="0" fontId="4" fillId="3" borderId="9" xfId="0" applyFont="1" applyFill="1" applyBorder="1"/>
    <xf numFmtId="0" fontId="4" fillId="3" borderId="5" xfId="0" applyFont="1" applyFill="1" applyBorder="1"/>
    <xf numFmtId="0" fontId="4" fillId="3" borderId="12" xfId="0" applyFont="1" applyFill="1" applyBorder="1"/>
    <xf numFmtId="2" fontId="4" fillId="3" borderId="8" xfId="0" applyNumberFormat="1" applyFont="1" applyFill="1" applyBorder="1"/>
    <xf numFmtId="2" fontId="4" fillId="3" borderId="6" xfId="0" applyNumberFormat="1" applyFont="1" applyFill="1" applyBorder="1"/>
    <xf numFmtId="2" fontId="4" fillId="3" borderId="11" xfId="0" applyNumberFormat="1" applyFont="1" applyFill="1" applyBorder="1"/>
    <xf numFmtId="2" fontId="4" fillId="3" borderId="10" xfId="0" applyNumberFormat="1" applyFont="1" applyFill="1" applyBorder="1"/>
    <xf numFmtId="2" fontId="0" fillId="6" borderId="0" xfId="0" applyNumberFormat="1" applyFont="1" applyFill="1" applyBorder="1"/>
    <xf numFmtId="0" fontId="0" fillId="6" borderId="0" xfId="0" applyFont="1" applyFill="1" applyBorder="1"/>
    <xf numFmtId="2" fontId="3" fillId="3" borderId="5" xfId="0" applyNumberFormat="1" applyFont="1" applyFill="1" applyBorder="1"/>
    <xf numFmtId="2" fontId="2" fillId="2" borderId="14" xfId="0" applyNumberFormat="1" applyFont="1" applyFill="1" applyBorder="1"/>
    <xf numFmtId="2" fontId="3" fillId="3" borderId="6" xfId="0" applyNumberFormat="1" applyFont="1" applyFill="1" applyBorder="1"/>
    <xf numFmtId="2" fontId="2" fillId="2" borderId="16" xfId="0" applyNumberFormat="1" applyFont="1" applyFill="1" applyBorder="1"/>
    <xf numFmtId="2" fontId="0" fillId="2" borderId="4" xfId="0" applyNumberFormat="1" applyFont="1" applyFill="1" applyBorder="1"/>
    <xf numFmtId="0" fontId="0" fillId="5" borderId="3" xfId="0" applyFill="1" applyBorder="1" applyAlignment="1">
      <alignment horizontal="center" wrapText="1"/>
    </xf>
    <xf numFmtId="0" fontId="0" fillId="5" borderId="17" xfId="0" applyFill="1" applyBorder="1" applyAlignment="1">
      <alignment horizontal="center" wrapText="1"/>
    </xf>
    <xf numFmtId="2" fontId="1" fillId="3" borderId="14" xfId="0" applyNumberFormat="1" applyFont="1" applyFill="1" applyBorder="1"/>
    <xf numFmtId="2" fontId="2" fillId="4" borderId="14" xfId="0" applyNumberFormat="1" applyFont="1" applyFill="1" applyBorder="1"/>
    <xf numFmtId="2" fontId="2" fillId="4" borderId="15" xfId="0" applyNumberFormat="1" applyFont="1" applyFill="1" applyBorder="1"/>
    <xf numFmtId="2" fontId="5" fillId="3" borderId="13" xfId="0" applyNumberFormat="1" applyFont="1" applyFill="1" applyBorder="1"/>
    <xf numFmtId="2" fontId="5" fillId="3" borderId="14" xfId="0" applyNumberFormat="1" applyFont="1" applyFill="1" applyBorder="1"/>
    <xf numFmtId="2" fontId="5" fillId="3" borderId="15" xfId="0" applyNumberFormat="1" applyFont="1" applyFill="1" applyBorder="1"/>
    <xf numFmtId="0" fontId="2" fillId="2" borderId="4" xfId="0" applyFont="1" applyFill="1" applyBorder="1"/>
    <xf numFmtId="0" fontId="1" fillId="3" borderId="2" xfId="0" applyFont="1" applyFill="1" applyBorder="1"/>
    <xf numFmtId="0" fontId="2" fillId="4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DD5FF"/>
      <color rgb="FFED97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42BEB-CB78-4850-B0B0-61BAFEF758A2}">
  <dimension ref="A1:X18"/>
  <sheetViews>
    <sheetView tabSelected="1" zoomScale="90" zoomScaleNormal="90" workbookViewId="0">
      <selection activeCell="E13" sqref="E13"/>
    </sheetView>
  </sheetViews>
  <sheetFormatPr defaultRowHeight="15" x14ac:dyDescent="0.25"/>
  <cols>
    <col min="1" max="1" width="18.5703125" customWidth="1"/>
    <col min="3" max="3" width="9.28515625" customWidth="1"/>
    <col min="4" max="5" width="13.7109375" customWidth="1"/>
    <col min="6" max="6" width="13.5703125" customWidth="1"/>
    <col min="7" max="7" width="11.85546875" customWidth="1"/>
    <col min="8" max="8" width="11.5703125" customWidth="1"/>
    <col min="9" max="10" width="12.85546875" customWidth="1"/>
    <col min="11" max="11" width="13.140625" customWidth="1"/>
    <col min="12" max="12" width="13.5703125" customWidth="1"/>
    <col min="13" max="13" width="13.7109375" customWidth="1"/>
    <col min="14" max="14" width="10" customWidth="1"/>
    <col min="15" max="15" width="12" customWidth="1"/>
    <col min="20" max="20" width="14.140625" customWidth="1"/>
    <col min="21" max="21" width="16.5703125" customWidth="1"/>
    <col min="22" max="22" width="10.42578125" customWidth="1"/>
    <col min="23" max="23" width="9.140625" customWidth="1"/>
  </cols>
  <sheetData>
    <row r="1" spans="1:24" ht="29.25" customHeight="1" thickBot="1" x14ac:dyDescent="0.3">
      <c r="A1" s="45" t="s">
        <v>23</v>
      </c>
      <c r="B1" s="44" t="s">
        <v>0</v>
      </c>
      <c r="C1" s="44" t="s">
        <v>1</v>
      </c>
      <c r="D1" s="44" t="s">
        <v>3</v>
      </c>
      <c r="E1" s="44" t="s">
        <v>4</v>
      </c>
      <c r="F1" s="44" t="s">
        <v>2</v>
      </c>
      <c r="G1" s="44" t="s">
        <v>12</v>
      </c>
      <c r="H1" s="44" t="s">
        <v>13</v>
      </c>
      <c r="I1" s="44" t="s">
        <v>14</v>
      </c>
      <c r="J1" s="44" t="s">
        <v>15</v>
      </c>
      <c r="K1" s="44" t="s">
        <v>8</v>
      </c>
      <c r="L1" s="44" t="s">
        <v>5</v>
      </c>
      <c r="M1" s="44" t="s">
        <v>9</v>
      </c>
      <c r="N1" s="44" t="s">
        <v>18</v>
      </c>
      <c r="O1" s="44" t="s">
        <v>19</v>
      </c>
      <c r="P1" s="44" t="s">
        <v>6</v>
      </c>
      <c r="Q1" s="44" t="s">
        <v>7</v>
      </c>
      <c r="R1" s="44" t="s">
        <v>10</v>
      </c>
      <c r="S1" s="44" t="s">
        <v>11</v>
      </c>
      <c r="T1" s="44" t="s">
        <v>16</v>
      </c>
      <c r="U1" s="44" t="s">
        <v>20</v>
      </c>
      <c r="V1" s="44" t="s">
        <v>17</v>
      </c>
      <c r="W1" s="44" t="s">
        <v>21</v>
      </c>
      <c r="X1" s="44" t="s">
        <v>22</v>
      </c>
    </row>
    <row r="2" spans="1:24" x14ac:dyDescent="0.25">
      <c r="A2" s="52" t="s">
        <v>24</v>
      </c>
      <c r="B2" s="21">
        <v>19.89</v>
      </c>
      <c r="C2" s="21">
        <v>25.6</v>
      </c>
      <c r="D2" s="18"/>
      <c r="E2" s="18"/>
      <c r="F2" s="21">
        <v>28.2</v>
      </c>
      <c r="G2" s="22">
        <f>4*PI()*(B2/2)^2</f>
        <v>1242.8520670312305</v>
      </c>
      <c r="H2" s="22">
        <f>4*PI()*(C2/2)^2</f>
        <v>2058.874161456607</v>
      </c>
      <c r="I2" s="18"/>
      <c r="J2" s="18"/>
      <c r="K2" s="43">
        <f>G2+H2</f>
        <v>3301.7262284878375</v>
      </c>
      <c r="L2" s="19"/>
      <c r="M2" s="23">
        <f>4*PI()*(F2/2)^2</f>
        <v>2498.3201418407471</v>
      </c>
      <c r="N2" s="42">
        <f t="shared" ref="N2:N7" si="0">M2/K2</f>
        <v>0.75667089545003141</v>
      </c>
      <c r="O2" s="19"/>
      <c r="P2" s="43">
        <f>(4/3)*PI()*(B2/2)^3</f>
        <v>4120.0546022085291</v>
      </c>
      <c r="Q2" s="43">
        <f t="shared" ref="Q2:Q18" si="1">(4/3)*PI()*(C2/2)^3</f>
        <v>8784.5297555481902</v>
      </c>
      <c r="R2" s="19"/>
      <c r="S2" s="18"/>
      <c r="T2" s="43">
        <f>P2+Q2</f>
        <v>12904.584357756719</v>
      </c>
      <c r="U2" s="19"/>
      <c r="V2" s="23">
        <v>11742.10466665151</v>
      </c>
      <c r="W2" s="42">
        <f t="shared" ref="W2:W18" si="2">V2/T2</f>
        <v>0.90991730854109509</v>
      </c>
      <c r="X2" s="37"/>
    </row>
    <row r="3" spans="1:24" x14ac:dyDescent="0.25">
      <c r="A3" s="52" t="s">
        <v>24</v>
      </c>
      <c r="B3" s="1">
        <v>15.57</v>
      </c>
      <c r="C3" s="1">
        <v>20.76</v>
      </c>
      <c r="D3" s="18"/>
      <c r="E3" s="18"/>
      <c r="F3" s="1">
        <v>22.8</v>
      </c>
      <c r="G3" s="11">
        <f t="shared" ref="G3:G18" si="3">4*PI()*(B3/2)^2</f>
        <v>761.60028488724026</v>
      </c>
      <c r="H3" s="1">
        <f t="shared" ref="H3:I18" si="4">4*PI()*(C3/2)^2</f>
        <v>1353.9560620217605</v>
      </c>
      <c r="I3" s="18"/>
      <c r="J3" s="18"/>
      <c r="K3" s="2">
        <f t="shared" ref="K3:K18" si="5">G3+H3</f>
        <v>2115.5563469090007</v>
      </c>
      <c r="L3" s="19"/>
      <c r="M3" s="20">
        <f t="shared" ref="M3:M18" si="6">4*PI()*(F3/2)^2</f>
        <v>1633.1255250421182</v>
      </c>
      <c r="N3" s="40">
        <f t="shared" si="0"/>
        <v>0.77196030605766985</v>
      </c>
      <c r="O3" s="19"/>
      <c r="P3" s="2">
        <f t="shared" ref="P3:P18" si="7">(4/3)*PI()*(B3/2)^3</f>
        <v>1976.3527392823885</v>
      </c>
      <c r="Q3" s="2">
        <f t="shared" si="1"/>
        <v>4684.687974595292</v>
      </c>
      <c r="R3" s="19"/>
      <c r="S3" s="18"/>
      <c r="T3" s="2">
        <f t="shared" ref="T3:T18" si="8">P3+Q3</f>
        <v>6661.0407138776809</v>
      </c>
      <c r="U3" s="19"/>
      <c r="V3" s="20">
        <v>6205.8769951600489</v>
      </c>
      <c r="W3" s="40">
        <f t="shared" si="2"/>
        <v>0.93166777711336624</v>
      </c>
      <c r="X3" s="37"/>
    </row>
    <row r="4" spans="1:24" x14ac:dyDescent="0.25">
      <c r="A4" s="52" t="s">
        <v>24</v>
      </c>
      <c r="B4" s="1">
        <v>13.28</v>
      </c>
      <c r="C4" s="1">
        <v>16.61</v>
      </c>
      <c r="D4" s="18"/>
      <c r="E4" s="18"/>
      <c r="F4" s="1">
        <v>18.600000000000001</v>
      </c>
      <c r="G4" s="11">
        <f t="shared" si="3"/>
        <v>554.04625383885013</v>
      </c>
      <c r="H4" s="1">
        <f t="shared" si="4"/>
        <v>866.74059454346047</v>
      </c>
      <c r="I4" s="18"/>
      <c r="J4" s="18"/>
      <c r="K4" s="2">
        <f t="shared" si="5"/>
        <v>1420.7868483823106</v>
      </c>
      <c r="L4" s="19"/>
      <c r="M4" s="20">
        <f t="shared" si="6"/>
        <v>1086.8653944359248</v>
      </c>
      <c r="N4" s="40">
        <f t="shared" si="0"/>
        <v>0.76497427863540235</v>
      </c>
      <c r="O4" s="19"/>
      <c r="P4" s="2">
        <f t="shared" si="7"/>
        <v>1226.289041829988</v>
      </c>
      <c r="Q4" s="2">
        <f t="shared" si="1"/>
        <v>2399.4268792278131</v>
      </c>
      <c r="R4" s="19"/>
      <c r="S4" s="18"/>
      <c r="T4" s="2">
        <f t="shared" si="8"/>
        <v>3625.7159210578011</v>
      </c>
      <c r="U4" s="19"/>
      <c r="V4" s="20">
        <v>3369.2827227513676</v>
      </c>
      <c r="W4" s="40">
        <f>V4/T4</f>
        <v>0.92927377547228818</v>
      </c>
      <c r="X4" s="37"/>
    </row>
    <row r="5" spans="1:24" x14ac:dyDescent="0.25">
      <c r="A5" s="52" t="s">
        <v>24</v>
      </c>
      <c r="B5" s="1">
        <v>22.4</v>
      </c>
      <c r="C5" s="1">
        <v>12.5</v>
      </c>
      <c r="D5" s="18"/>
      <c r="E5" s="18"/>
      <c r="F5" s="1">
        <v>22.7</v>
      </c>
      <c r="G5" s="11">
        <f t="shared" si="3"/>
        <v>1576.3255298652143</v>
      </c>
      <c r="H5" s="1">
        <f t="shared" si="4"/>
        <v>490.87385212340519</v>
      </c>
      <c r="I5" s="18"/>
      <c r="J5" s="18"/>
      <c r="K5" s="2">
        <f t="shared" si="5"/>
        <v>2067.1993819886193</v>
      </c>
      <c r="L5" s="19"/>
      <c r="M5" s="20">
        <f t="shared" si="6"/>
        <v>1618.8312784682844</v>
      </c>
      <c r="N5" s="40">
        <f t="shared" si="0"/>
        <v>0.78310360024923642</v>
      </c>
      <c r="O5" s="19"/>
      <c r="P5" s="2">
        <f t="shared" si="7"/>
        <v>5884.9486448301323</v>
      </c>
      <c r="Q5" s="2">
        <f t="shared" si="1"/>
        <v>1022.6538585904274</v>
      </c>
      <c r="R5" s="19"/>
      <c r="S5" s="18"/>
      <c r="T5" s="2">
        <f t="shared" si="8"/>
        <v>6907.6025034205595</v>
      </c>
      <c r="U5" s="19"/>
      <c r="V5" s="20">
        <v>6124.5783368716757</v>
      </c>
      <c r="W5" s="40">
        <f t="shared" si="2"/>
        <v>0.8866431346967143</v>
      </c>
      <c r="X5" s="37"/>
    </row>
    <row r="6" spans="1:24" x14ac:dyDescent="0.25">
      <c r="A6" s="52" t="s">
        <v>24</v>
      </c>
      <c r="B6" s="1">
        <v>10.3</v>
      </c>
      <c r="C6" s="1">
        <v>12</v>
      </c>
      <c r="D6" s="18"/>
      <c r="E6" s="18"/>
      <c r="F6" s="1">
        <v>13.9</v>
      </c>
      <c r="G6" s="11">
        <f t="shared" si="3"/>
        <v>333.29156461934122</v>
      </c>
      <c r="H6" s="1">
        <f t="shared" si="4"/>
        <v>452.38934211693021</v>
      </c>
      <c r="I6" s="18"/>
      <c r="J6" s="18"/>
      <c r="K6" s="2">
        <f t="shared" si="5"/>
        <v>785.68090673627148</v>
      </c>
      <c r="L6" s="19"/>
      <c r="M6" s="20">
        <f t="shared" si="6"/>
        <v>606.98711660008394</v>
      </c>
      <c r="N6" s="40">
        <f t="shared" si="0"/>
        <v>0.7725618777240193</v>
      </c>
      <c r="O6" s="19"/>
      <c r="P6" s="2">
        <f t="shared" si="7"/>
        <v>572.15051926320245</v>
      </c>
      <c r="Q6" s="2">
        <f t="shared" si="1"/>
        <v>904.7786842338603</v>
      </c>
      <c r="R6" s="19"/>
      <c r="S6" s="18"/>
      <c r="T6" s="2">
        <f t="shared" si="8"/>
        <v>1476.9292034970626</v>
      </c>
      <c r="U6" s="19"/>
      <c r="V6" s="20">
        <v>1406.1868201235277</v>
      </c>
      <c r="W6" s="40">
        <f t="shared" si="2"/>
        <v>0.95210170994924359</v>
      </c>
      <c r="X6" s="37"/>
    </row>
    <row r="7" spans="1:24" ht="15.75" thickBot="1" x14ac:dyDescent="0.3">
      <c r="A7" s="52" t="s">
        <v>24</v>
      </c>
      <c r="B7" s="8">
        <v>17.8</v>
      </c>
      <c r="C7" s="1">
        <v>11.1</v>
      </c>
      <c r="D7" s="24"/>
      <c r="E7" s="24"/>
      <c r="F7" s="1">
        <v>18.399999999999999</v>
      </c>
      <c r="G7" s="12">
        <f t="shared" si="3"/>
        <v>995.38221636339017</v>
      </c>
      <c r="H7" s="1">
        <f t="shared" si="4"/>
        <v>387.07563084879837</v>
      </c>
      <c r="I7" s="24"/>
      <c r="J7" s="24"/>
      <c r="K7" s="2">
        <f t="shared" si="5"/>
        <v>1382.4578472121884</v>
      </c>
      <c r="L7" s="25"/>
      <c r="M7" s="20">
        <f t="shared" si="6"/>
        <v>1063.6176087993601</v>
      </c>
      <c r="N7" s="40">
        <f t="shared" si="0"/>
        <v>0.76936711737302566</v>
      </c>
      <c r="O7" s="25"/>
      <c r="P7" s="2">
        <f t="shared" si="7"/>
        <v>2952.9672418780569</v>
      </c>
      <c r="Q7" s="2">
        <f t="shared" si="1"/>
        <v>716.0899170702769</v>
      </c>
      <c r="R7" s="25"/>
      <c r="S7" s="24"/>
      <c r="T7" s="2">
        <f t="shared" si="8"/>
        <v>3669.0571589483338</v>
      </c>
      <c r="U7" s="25"/>
      <c r="V7" s="20">
        <v>3261.7606669847037</v>
      </c>
      <c r="W7" s="40">
        <f t="shared" si="2"/>
        <v>0.88899151081081162</v>
      </c>
      <c r="X7" s="37"/>
    </row>
    <row r="8" spans="1:24" x14ac:dyDescent="0.25">
      <c r="A8" s="53" t="s">
        <v>25</v>
      </c>
      <c r="B8" s="7">
        <v>13</v>
      </c>
      <c r="C8" s="3">
        <v>9.6</v>
      </c>
      <c r="D8" s="27">
        <v>10.5</v>
      </c>
      <c r="E8" s="30">
        <v>9</v>
      </c>
      <c r="F8" s="3">
        <v>12.4</v>
      </c>
      <c r="G8" s="13">
        <f t="shared" si="3"/>
        <v>530.92915845667505</v>
      </c>
      <c r="H8" s="3">
        <f t="shared" si="4"/>
        <v>289.52917895483534</v>
      </c>
      <c r="I8" s="27">
        <f t="shared" ref="I8:J12" si="9">4*PI()*(D8/2)^2</f>
        <v>346.36059005827468</v>
      </c>
      <c r="J8" s="30">
        <f t="shared" ref="J8:J12" si="10">4*PI()*(E8/2)^2</f>
        <v>254.46900494077323</v>
      </c>
      <c r="K8" s="4">
        <f t="shared" si="5"/>
        <v>820.45833741151046</v>
      </c>
      <c r="L8" s="36">
        <f>I8+J8</f>
        <v>600.82959499904791</v>
      </c>
      <c r="M8" s="39">
        <f t="shared" si="6"/>
        <v>483.05128641596667</v>
      </c>
      <c r="N8" s="46">
        <f>M8/K8</f>
        <v>0.58875784959411859</v>
      </c>
      <c r="O8" s="49">
        <f>M8/L8</f>
        <v>0.80397385620915052</v>
      </c>
      <c r="P8" s="41">
        <f t="shared" si="7"/>
        <v>1150.3465099894624</v>
      </c>
      <c r="Q8" s="4">
        <f t="shared" si="1"/>
        <v>463.24668632773648</v>
      </c>
      <c r="R8" s="33">
        <f t="shared" ref="R8:R12" si="11">(4/3)*PI()*(D8/2)^3</f>
        <v>606.13103260198068</v>
      </c>
      <c r="S8" s="30">
        <f t="shared" ref="S8:S12" si="12">(4/3)*PI()*(E8/2)^3</f>
        <v>381.70350741115982</v>
      </c>
      <c r="T8" s="4">
        <f t="shared" si="8"/>
        <v>1613.5931963171988</v>
      </c>
      <c r="U8" s="36">
        <f>R8+S8</f>
        <v>987.83454001314044</v>
      </c>
      <c r="V8" s="39">
        <v>998.30599192633099</v>
      </c>
      <c r="W8" s="46">
        <f t="shared" si="2"/>
        <v>0.61868505284034725</v>
      </c>
      <c r="X8" s="49">
        <f>V8/U8</f>
        <v>1.0106004107864575</v>
      </c>
    </row>
    <row r="9" spans="1:24" x14ac:dyDescent="0.25">
      <c r="A9" s="53" t="s">
        <v>25</v>
      </c>
      <c r="B9" s="3">
        <v>7.4</v>
      </c>
      <c r="C9" s="3">
        <v>11.3</v>
      </c>
      <c r="D9" s="28">
        <v>8.8800000000000008</v>
      </c>
      <c r="E9" s="31">
        <v>5.42</v>
      </c>
      <c r="F9" s="3">
        <v>9.3000000000000007</v>
      </c>
      <c r="G9" s="14">
        <f t="shared" si="3"/>
        <v>172.0336137105771</v>
      </c>
      <c r="H9" s="3">
        <f t="shared" si="4"/>
        <v>401.14996593688073</v>
      </c>
      <c r="I9" s="28">
        <f t="shared" si="9"/>
        <v>247.72840374323101</v>
      </c>
      <c r="J9" s="31">
        <f t="shared" si="10"/>
        <v>92.288682428915195</v>
      </c>
      <c r="K9" s="4">
        <f t="shared" si="5"/>
        <v>573.1835796474578</v>
      </c>
      <c r="L9" s="36">
        <f t="shared" ref="L9:L12" si="13">I9+J9</f>
        <v>340.01708617214621</v>
      </c>
      <c r="M9" s="39">
        <f t="shared" si="6"/>
        <v>271.71634860898121</v>
      </c>
      <c r="N9" s="46">
        <f t="shared" ref="N9:N18" si="14">M9/K9</f>
        <v>0.47404768429706767</v>
      </c>
      <c r="O9" s="50">
        <f>M9/L9</f>
        <v>0.79912557238789694</v>
      </c>
      <c r="P9" s="41">
        <f t="shared" si="7"/>
        <v>212.17479024304507</v>
      </c>
      <c r="Q9" s="4">
        <f t="shared" si="1"/>
        <v>755.49910251445863</v>
      </c>
      <c r="R9" s="34">
        <f t="shared" si="11"/>
        <v>366.63803753998189</v>
      </c>
      <c r="S9" s="31">
        <f t="shared" si="12"/>
        <v>83.367443127453399</v>
      </c>
      <c r="T9" s="4">
        <f t="shared" si="8"/>
        <v>967.67389275750372</v>
      </c>
      <c r="U9" s="36">
        <f t="shared" ref="U9:U12" si="15">R9+S9</f>
        <v>450.00548066743528</v>
      </c>
      <c r="V9" s="39">
        <v>421.16034034392095</v>
      </c>
      <c r="W9" s="46">
        <f t="shared" si="2"/>
        <v>0.43522961970563623</v>
      </c>
      <c r="X9" s="50">
        <f>V9/U9</f>
        <v>0.93590046885488587</v>
      </c>
    </row>
    <row r="10" spans="1:24" x14ac:dyDescent="0.25">
      <c r="A10" s="53" t="s">
        <v>25</v>
      </c>
      <c r="B10" s="3">
        <v>14.9</v>
      </c>
      <c r="C10" s="3">
        <v>9.4</v>
      </c>
      <c r="D10" s="28">
        <v>12.18</v>
      </c>
      <c r="E10" s="31">
        <v>6.5</v>
      </c>
      <c r="F10" s="3">
        <v>12.1</v>
      </c>
      <c r="G10" s="14">
        <f t="shared" si="3"/>
        <v>697.46498502347004</v>
      </c>
      <c r="H10" s="3">
        <f t="shared" si="4"/>
        <v>277.59112687119415</v>
      </c>
      <c r="I10" s="28">
        <f t="shared" si="9"/>
        <v>466.06280998241436</v>
      </c>
      <c r="J10" s="31">
        <f t="shared" si="10"/>
        <v>132.73228961416876</v>
      </c>
      <c r="K10" s="4">
        <f t="shared" si="5"/>
        <v>975.05611189466413</v>
      </c>
      <c r="L10" s="36">
        <f t="shared" si="13"/>
        <v>598.7950995965831</v>
      </c>
      <c r="M10" s="39">
        <f t="shared" si="6"/>
        <v>459.96058041208158</v>
      </c>
      <c r="N10" s="46">
        <f t="shared" si="14"/>
        <v>0.47172729323066015</v>
      </c>
      <c r="O10" s="50">
        <f>M10/L10</f>
        <v>0.76814352809828212</v>
      </c>
      <c r="P10" s="41">
        <f t="shared" si="7"/>
        <v>1732.0380461416173</v>
      </c>
      <c r="Q10" s="4">
        <f t="shared" si="1"/>
        <v>434.8927654315375</v>
      </c>
      <c r="R10" s="34">
        <f t="shared" si="11"/>
        <v>946.10750426430116</v>
      </c>
      <c r="S10" s="31">
        <f t="shared" si="12"/>
        <v>143.79331374868281</v>
      </c>
      <c r="T10" s="4">
        <f t="shared" si="8"/>
        <v>2166.9308115731546</v>
      </c>
      <c r="U10" s="36">
        <f t="shared" si="15"/>
        <v>1089.900818012984</v>
      </c>
      <c r="V10" s="39">
        <v>927.5871704976978</v>
      </c>
      <c r="W10" s="46">
        <f t="shared" si="2"/>
        <v>0.42806496891531365</v>
      </c>
      <c r="X10" s="50">
        <f>V10/U10</f>
        <v>0.85107484568072633</v>
      </c>
    </row>
    <row r="11" spans="1:24" x14ac:dyDescent="0.25">
      <c r="A11" s="53" t="s">
        <v>25</v>
      </c>
      <c r="B11" s="3">
        <v>30.51</v>
      </c>
      <c r="C11" s="3">
        <v>40.89</v>
      </c>
      <c r="D11" s="28">
        <v>28</v>
      </c>
      <c r="E11" s="31">
        <v>34.450000000000003</v>
      </c>
      <c r="F11" s="3">
        <v>39.85</v>
      </c>
      <c r="G11" s="14">
        <f t="shared" si="3"/>
        <v>2924.3832516798607</v>
      </c>
      <c r="H11" s="3">
        <f t="shared" si="4"/>
        <v>5252.7180982201708</v>
      </c>
      <c r="I11" s="28">
        <f t="shared" si="9"/>
        <v>2463.0086404143976</v>
      </c>
      <c r="J11" s="31">
        <f t="shared" si="10"/>
        <v>3728.4500152620012</v>
      </c>
      <c r="K11" s="4">
        <f t="shared" si="5"/>
        <v>8177.101349900031</v>
      </c>
      <c r="L11" s="36">
        <f t="shared" si="13"/>
        <v>6191.4586556763988</v>
      </c>
      <c r="M11" s="39">
        <f t="shared" si="6"/>
        <v>4988.9198197352971</v>
      </c>
      <c r="N11" s="46">
        <f t="shared" si="14"/>
        <v>0.61010859548613627</v>
      </c>
      <c r="O11" s="50">
        <f>M11/L11</f>
        <v>0.80577455122976549</v>
      </c>
      <c r="P11" s="41">
        <f t="shared" si="7"/>
        <v>14870.48883479209</v>
      </c>
      <c r="Q11" s="4">
        <f t="shared" si="1"/>
        <v>35797.273839370457</v>
      </c>
      <c r="R11" s="34">
        <f t="shared" si="11"/>
        <v>11494.040321933855</v>
      </c>
      <c r="S11" s="31">
        <f t="shared" si="12"/>
        <v>21407.517170962656</v>
      </c>
      <c r="T11" s="4">
        <f t="shared" si="8"/>
        <v>50667.762674162543</v>
      </c>
      <c r="U11" s="36">
        <f t="shared" si="15"/>
        <v>32901.557492896507</v>
      </c>
      <c r="V11" s="39">
        <v>33134.7424694086</v>
      </c>
      <c r="W11" s="46">
        <f t="shared" si="2"/>
        <v>0.65396103401078909</v>
      </c>
      <c r="X11" s="50">
        <f>V11/U11</f>
        <v>1.0070873537388751</v>
      </c>
    </row>
    <row r="12" spans="1:24" ht="15.75" thickBot="1" x14ac:dyDescent="0.3">
      <c r="A12" s="53" t="s">
        <v>25</v>
      </c>
      <c r="B12" s="10">
        <v>14.43</v>
      </c>
      <c r="C12" s="3">
        <v>13.39</v>
      </c>
      <c r="D12" s="29">
        <v>16.13</v>
      </c>
      <c r="E12" s="32">
        <v>11.18</v>
      </c>
      <c r="F12" s="3">
        <v>17.64</v>
      </c>
      <c r="G12" s="15">
        <f t="shared" si="3"/>
        <v>654.15781613446927</v>
      </c>
      <c r="H12" s="3">
        <f t="shared" si="4"/>
        <v>563.26274420668653</v>
      </c>
      <c r="I12" s="29">
        <f t="shared" si="9"/>
        <v>817.36983767376626</v>
      </c>
      <c r="J12" s="32">
        <f t="shared" si="10"/>
        <v>392.67520559455681</v>
      </c>
      <c r="K12" s="4">
        <f t="shared" si="5"/>
        <v>1217.4205603411558</v>
      </c>
      <c r="L12" s="36">
        <f t="shared" si="13"/>
        <v>1210.0450432683231</v>
      </c>
      <c r="M12" s="39">
        <f t="shared" si="6"/>
        <v>977.56812938047449</v>
      </c>
      <c r="N12" s="46">
        <f t="shared" si="14"/>
        <v>0.80298309493518993</v>
      </c>
      <c r="O12" s="51">
        <f>M12/L12</f>
        <v>0.80787747102378105</v>
      </c>
      <c r="P12" s="41">
        <f t="shared" si="7"/>
        <v>1573.2495478033984</v>
      </c>
      <c r="Q12" s="4">
        <f t="shared" si="1"/>
        <v>1257.0146908212555</v>
      </c>
      <c r="R12" s="35">
        <f t="shared" si="11"/>
        <v>2197.362580279641</v>
      </c>
      <c r="S12" s="32">
        <f t="shared" si="12"/>
        <v>731.68479975785749</v>
      </c>
      <c r="T12" s="4">
        <f t="shared" si="8"/>
        <v>2830.2642386246539</v>
      </c>
      <c r="U12" s="36">
        <f t="shared" si="15"/>
        <v>2929.0473800374984</v>
      </c>
      <c r="V12" s="39">
        <v>2875.6146931413564</v>
      </c>
      <c r="W12" s="46">
        <f t="shared" si="2"/>
        <v>1.0160233994754992</v>
      </c>
      <c r="X12" s="51">
        <f>V12/U12</f>
        <v>0.98175765702518003</v>
      </c>
    </row>
    <row r="13" spans="1:24" x14ac:dyDescent="0.25">
      <c r="A13" s="54" t="s">
        <v>26</v>
      </c>
      <c r="B13" s="9">
        <v>17.2</v>
      </c>
      <c r="C13" s="5">
        <v>11.6</v>
      </c>
      <c r="D13" s="38"/>
      <c r="E13" s="38"/>
      <c r="F13" s="5">
        <v>18.600000000000001</v>
      </c>
      <c r="G13" s="16">
        <f t="shared" si="3"/>
        <v>929.40877063800428</v>
      </c>
      <c r="H13" s="5">
        <f t="shared" si="4"/>
        <v>422.73270746704259</v>
      </c>
      <c r="I13" s="38"/>
      <c r="J13" s="38"/>
      <c r="K13" s="6">
        <f t="shared" si="5"/>
        <v>1352.1414781050469</v>
      </c>
      <c r="L13" s="37"/>
      <c r="M13" s="26">
        <f t="shared" si="6"/>
        <v>1086.8653944359248</v>
      </c>
      <c r="N13" s="47">
        <f t="shared" si="14"/>
        <v>0.80381040892193312</v>
      </c>
      <c r="O13" s="37"/>
      <c r="P13" s="6">
        <f t="shared" si="7"/>
        <v>2664.305142495612</v>
      </c>
      <c r="Q13" s="6">
        <f t="shared" si="1"/>
        <v>817.28323443628221</v>
      </c>
      <c r="R13" s="37"/>
      <c r="S13" s="38"/>
      <c r="T13" s="6">
        <f t="shared" si="8"/>
        <v>3481.5883769318943</v>
      </c>
      <c r="U13" s="37"/>
      <c r="V13" s="26">
        <v>3369.2827227513676</v>
      </c>
      <c r="W13" s="47">
        <f t="shared" si="2"/>
        <v>0.9677429833679837</v>
      </c>
      <c r="X13" s="37"/>
    </row>
    <row r="14" spans="1:24" x14ac:dyDescent="0.25">
      <c r="A14" s="54" t="s">
        <v>26</v>
      </c>
      <c r="B14" s="5">
        <v>15.5</v>
      </c>
      <c r="C14" s="5">
        <v>17.7</v>
      </c>
      <c r="D14" s="38"/>
      <c r="E14" s="38"/>
      <c r="F14" s="5">
        <v>21</v>
      </c>
      <c r="G14" s="17">
        <f t="shared" si="3"/>
        <v>754.76763502494782</v>
      </c>
      <c r="H14" s="5">
        <f t="shared" si="4"/>
        <v>984.22956244314616</v>
      </c>
      <c r="I14" s="38"/>
      <c r="J14" s="38"/>
      <c r="K14" s="6">
        <f t="shared" si="5"/>
        <v>1738.9971974680939</v>
      </c>
      <c r="L14" s="37"/>
      <c r="M14" s="26">
        <f t="shared" si="6"/>
        <v>1385.4423602330987</v>
      </c>
      <c r="N14" s="47">
        <f t="shared" si="14"/>
        <v>0.79669039274487852</v>
      </c>
      <c r="O14" s="37"/>
      <c r="P14" s="6">
        <f t="shared" si="7"/>
        <v>1949.8163904811149</v>
      </c>
      <c r="Q14" s="6">
        <f t="shared" si="1"/>
        <v>2903.4772092072808</v>
      </c>
      <c r="R14" s="37"/>
      <c r="S14" s="38"/>
      <c r="T14" s="6">
        <f t="shared" si="8"/>
        <v>4853.2935996883953</v>
      </c>
      <c r="U14" s="37"/>
      <c r="V14" s="26">
        <v>4849.0482608158454</v>
      </c>
      <c r="W14" s="47">
        <f t="shared" si="2"/>
        <v>0.99912526642261612</v>
      </c>
      <c r="X14" s="37"/>
    </row>
    <row r="15" spans="1:24" x14ac:dyDescent="0.25">
      <c r="A15" s="54" t="s">
        <v>26</v>
      </c>
      <c r="B15" s="5">
        <v>18.600000000000001</v>
      </c>
      <c r="C15" s="5">
        <v>24.2</v>
      </c>
      <c r="D15" s="38"/>
      <c r="E15" s="38"/>
      <c r="F15" s="5">
        <v>26.1</v>
      </c>
      <c r="G15" s="17">
        <f t="shared" si="3"/>
        <v>1086.8653944359248</v>
      </c>
      <c r="H15" s="5">
        <f t="shared" si="4"/>
        <v>1839.8423216483263</v>
      </c>
      <c r="I15" s="38"/>
      <c r="J15" s="38"/>
      <c r="K15" s="6">
        <f t="shared" si="5"/>
        <v>2926.7077160842509</v>
      </c>
      <c r="L15" s="37"/>
      <c r="M15" s="26">
        <f t="shared" si="6"/>
        <v>2140.0843315519032</v>
      </c>
      <c r="N15" s="47">
        <f t="shared" si="14"/>
        <v>0.73122584800343515</v>
      </c>
      <c r="O15" s="37"/>
      <c r="P15" s="6">
        <f t="shared" si="7"/>
        <v>3369.2827227513676</v>
      </c>
      <c r="Q15" s="6">
        <f t="shared" si="1"/>
        <v>7420.6973639815824</v>
      </c>
      <c r="R15" s="37"/>
      <c r="S15" s="38"/>
      <c r="T15" s="6">
        <f t="shared" si="8"/>
        <v>10789.98008673295</v>
      </c>
      <c r="U15" s="37"/>
      <c r="V15" s="26">
        <v>9309.3668422507781</v>
      </c>
      <c r="W15" s="47">
        <f t="shared" si="2"/>
        <v>0.86277887145475907</v>
      </c>
      <c r="X15" s="37"/>
    </row>
    <row r="16" spans="1:24" x14ac:dyDescent="0.25">
      <c r="A16" s="54" t="s">
        <v>26</v>
      </c>
      <c r="B16" s="5">
        <v>16.61</v>
      </c>
      <c r="C16" s="5">
        <v>13.28</v>
      </c>
      <c r="D16" s="38"/>
      <c r="E16" s="38"/>
      <c r="F16" s="5">
        <v>18.260000000000002</v>
      </c>
      <c r="G16" s="17">
        <f t="shared" si="3"/>
        <v>866.74059454346047</v>
      </c>
      <c r="H16" s="5">
        <f t="shared" si="4"/>
        <v>554.04625383885013</v>
      </c>
      <c r="I16" s="38"/>
      <c r="J16" s="38"/>
      <c r="K16" s="6">
        <f t="shared" si="5"/>
        <v>1420.7868483823106</v>
      </c>
      <c r="L16" s="37"/>
      <c r="M16" s="26">
        <f t="shared" si="6"/>
        <v>1047.4936986640762</v>
      </c>
      <c r="N16" s="47">
        <f t="shared" si="14"/>
        <v>0.73726308760299886</v>
      </c>
      <c r="O16" s="37"/>
      <c r="P16" s="6">
        <f t="shared" si="7"/>
        <v>2399.4268792278131</v>
      </c>
      <c r="Q16" s="6">
        <f t="shared" si="1"/>
        <v>1226.289041829988</v>
      </c>
      <c r="R16" s="37"/>
      <c r="S16" s="38"/>
      <c r="T16" s="6">
        <f t="shared" si="8"/>
        <v>3625.7159210578011</v>
      </c>
      <c r="U16" s="37"/>
      <c r="V16" s="26">
        <v>3187.8724896010053</v>
      </c>
      <c r="W16" s="47">
        <f t="shared" si="2"/>
        <v>0.87923945477530541</v>
      </c>
      <c r="X16" s="37"/>
    </row>
    <row r="17" spans="1:24" x14ac:dyDescent="0.25">
      <c r="A17" s="54" t="s">
        <v>26</v>
      </c>
      <c r="B17" s="5">
        <v>18.260000000000002</v>
      </c>
      <c r="C17" s="5">
        <v>21.59</v>
      </c>
      <c r="D17" s="38"/>
      <c r="E17" s="38"/>
      <c r="F17" s="5">
        <v>24.91</v>
      </c>
      <c r="G17" s="17">
        <f t="shared" si="3"/>
        <v>1047.4936986640762</v>
      </c>
      <c r="H17" s="5">
        <f t="shared" si="4"/>
        <v>1464.3846145917685</v>
      </c>
      <c r="I17" s="38"/>
      <c r="J17" s="38"/>
      <c r="K17" s="6">
        <f t="shared" si="5"/>
        <v>2511.8783132558447</v>
      </c>
      <c r="L17" s="37"/>
      <c r="M17" s="26">
        <f t="shared" si="6"/>
        <v>1949.3836884529608</v>
      </c>
      <c r="N17" s="47">
        <f t="shared" si="14"/>
        <v>0.77606613272846403</v>
      </c>
      <c r="O17" s="37"/>
      <c r="P17" s="6">
        <f t="shared" si="7"/>
        <v>3187.8724896010053</v>
      </c>
      <c r="Q17" s="6">
        <f t="shared" si="1"/>
        <v>5269.3439715060467</v>
      </c>
      <c r="R17" s="37"/>
      <c r="S17" s="38"/>
      <c r="T17" s="6">
        <f t="shared" si="8"/>
        <v>8457.2164611070511</v>
      </c>
      <c r="U17" s="37"/>
      <c r="V17" s="26">
        <v>8093.1912798938747</v>
      </c>
      <c r="W17" s="47">
        <f t="shared" si="2"/>
        <v>0.95695685656300145</v>
      </c>
      <c r="X17" s="37"/>
    </row>
    <row r="18" spans="1:24" ht="15.75" thickBot="1" x14ac:dyDescent="0.3">
      <c r="A18" s="54" t="s">
        <v>26</v>
      </c>
      <c r="B18" s="5">
        <v>18.27</v>
      </c>
      <c r="C18" s="5">
        <v>10.79</v>
      </c>
      <c r="D18" s="38"/>
      <c r="E18" s="38"/>
      <c r="F18" s="5">
        <v>19.100000000000001</v>
      </c>
      <c r="G18" s="17">
        <f t="shared" si="3"/>
        <v>1048.6413224604323</v>
      </c>
      <c r="H18" s="5">
        <f t="shared" si="4"/>
        <v>365.75709726080339</v>
      </c>
      <c r="I18" s="38"/>
      <c r="J18" s="38"/>
      <c r="K18" s="6">
        <f t="shared" si="5"/>
        <v>1414.3984197212358</v>
      </c>
      <c r="L18" s="37"/>
      <c r="M18" s="26">
        <f t="shared" si="6"/>
        <v>1146.0844159560927</v>
      </c>
      <c r="N18" s="48">
        <f t="shared" si="14"/>
        <v>0.81029814511668841</v>
      </c>
      <c r="O18" s="37"/>
      <c r="P18" s="6">
        <f t="shared" si="7"/>
        <v>3193.1128268920161</v>
      </c>
      <c r="Q18" s="6">
        <f t="shared" si="1"/>
        <v>657.75317990734459</v>
      </c>
      <c r="R18" s="37"/>
      <c r="S18" s="38"/>
      <c r="T18" s="6">
        <f t="shared" si="8"/>
        <v>3850.8660067993605</v>
      </c>
      <c r="U18" s="37"/>
      <c r="V18" s="26">
        <v>3648.3687241268949</v>
      </c>
      <c r="W18" s="48">
        <f t="shared" si="2"/>
        <v>0.94741513147564149</v>
      </c>
      <c r="X18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arribas perez</dc:creator>
  <cp:lastModifiedBy>marcos arribas perez</cp:lastModifiedBy>
  <dcterms:created xsi:type="dcterms:W3CDTF">2021-04-14T14:22:23Z</dcterms:created>
  <dcterms:modified xsi:type="dcterms:W3CDTF">2021-04-14T15:41:03Z</dcterms:modified>
</cp:coreProperties>
</file>